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405" windowWidth="14805" windowHeight="7710" firstSheet="4" activeTab="4"/>
  </bookViews>
  <sheets>
    <sheet name="2013" sheetId="1" state="hidden" r:id="rId1"/>
    <sheet name="2019" sheetId="6" r:id="rId2"/>
    <sheet name="2020" sheetId="7" r:id="rId3"/>
    <sheet name="Динамика целевых значений 19-20" sheetId="3" r:id="rId4"/>
    <sheet name="Предложения по реализации" sheetId="4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F119" i="3" l="1"/>
  <c r="F137" i="7"/>
  <c r="F136" i="7"/>
  <c r="F133" i="7"/>
  <c r="F132" i="7"/>
  <c r="F129" i="7"/>
  <c r="F128" i="7"/>
  <c r="F35" i="7"/>
  <c r="F33" i="7"/>
  <c r="F32" i="7"/>
  <c r="F31" i="7"/>
  <c r="F30" i="7"/>
  <c r="F29" i="7"/>
  <c r="F22" i="7"/>
  <c r="F23" i="7"/>
  <c r="F24" i="7"/>
  <c r="F25" i="7"/>
  <c r="F26" i="7"/>
  <c r="F27" i="7"/>
  <c r="F21" i="7"/>
  <c r="F149" i="7" l="1"/>
  <c r="F150" i="7"/>
  <c r="F151" i="7"/>
  <c r="F152" i="7"/>
  <c r="F153" i="7"/>
  <c r="F148" i="7"/>
  <c r="F145" i="7"/>
  <c r="F121" i="7"/>
  <c r="F120" i="7"/>
  <c r="F117" i="7"/>
  <c r="F114" i="7"/>
  <c r="F115" i="7"/>
  <c r="F118" i="7"/>
  <c r="F113" i="7"/>
  <c r="F110" i="7"/>
  <c r="F105" i="7"/>
  <c r="F106" i="7"/>
  <c r="F104" i="7"/>
  <c r="F100" i="7"/>
  <c r="F96" i="7"/>
  <c r="F97" i="7"/>
  <c r="F95" i="7"/>
  <c r="F81" i="7"/>
  <c r="F76" i="7"/>
  <c r="F75" i="7"/>
  <c r="F69" i="7"/>
  <c r="F70" i="7"/>
  <c r="F71" i="7"/>
  <c r="F72" i="7"/>
  <c r="F68" i="7"/>
  <c r="F56" i="7"/>
  <c r="F57" i="7"/>
  <c r="F58" i="7"/>
  <c r="F60" i="7"/>
  <c r="F61" i="7"/>
  <c r="F55" i="7"/>
  <c r="F9" i="7" l="1"/>
  <c r="G154" i="6" l="1"/>
  <c r="F151" i="6"/>
  <c r="F150" i="6"/>
  <c r="F149" i="6"/>
  <c r="F148" i="6"/>
  <c r="G146" i="6"/>
  <c r="G138" i="6"/>
  <c r="G130" i="6"/>
  <c r="G126" i="6"/>
  <c r="G123" i="6"/>
  <c r="F111" i="6"/>
  <c r="F110" i="6"/>
  <c r="G107" i="6"/>
  <c r="F106" i="6"/>
  <c r="F105" i="6"/>
  <c r="F104" i="6"/>
  <c r="G102" i="6"/>
  <c r="F101" i="6"/>
  <c r="F100" i="6"/>
  <c r="G98" i="6"/>
  <c r="F97" i="6"/>
  <c r="F96" i="6"/>
  <c r="F95" i="6"/>
  <c r="G93" i="6"/>
  <c r="F86" i="6"/>
  <c r="G84" i="6"/>
  <c r="F80" i="6"/>
  <c r="G62" i="6"/>
  <c r="F61" i="6"/>
  <c r="F59" i="6"/>
  <c r="F58" i="6"/>
  <c r="F57" i="6"/>
  <c r="F56" i="6"/>
  <c r="G53" i="6"/>
  <c r="F52" i="6"/>
  <c r="F51" i="6"/>
  <c r="F50" i="6"/>
  <c r="F49" i="6"/>
  <c r="F48" i="6"/>
  <c r="F45" i="6"/>
  <c r="F44" i="6"/>
  <c r="F43" i="6"/>
  <c r="F42" i="6"/>
  <c r="F40" i="6"/>
  <c r="F39" i="6"/>
  <c r="F38" i="6"/>
  <c r="F35" i="6"/>
  <c r="F33" i="6"/>
  <c r="F32" i="6"/>
  <c r="F31" i="6"/>
  <c r="F30" i="6"/>
  <c r="F29" i="6"/>
  <c r="F27" i="6"/>
  <c r="F26" i="6"/>
  <c r="F25" i="6"/>
  <c r="F24" i="6"/>
  <c r="F23" i="6"/>
  <c r="F22" i="6"/>
  <c r="F21" i="6"/>
  <c r="F19" i="6"/>
  <c r="F18" i="6"/>
  <c r="F17" i="6"/>
  <c r="F16" i="6"/>
  <c r="F15" i="6"/>
  <c r="F14" i="6"/>
  <c r="G11" i="6"/>
  <c r="F6" i="6"/>
  <c r="G123" i="3" l="1"/>
  <c r="G124" i="3"/>
  <c r="G125" i="3"/>
  <c r="G126" i="3"/>
  <c r="G107" i="3"/>
  <c r="G108" i="3"/>
  <c r="G106" i="3"/>
  <c r="G11" i="7"/>
  <c r="G62" i="7" l="1"/>
  <c r="G146" i="7"/>
  <c r="G126" i="7"/>
  <c r="G123" i="7"/>
  <c r="F111" i="7"/>
  <c r="F49" i="7" l="1"/>
  <c r="F19" i="7" l="1"/>
  <c r="F17" i="7"/>
  <c r="F16" i="7"/>
  <c r="F15" i="7"/>
  <c r="F14" i="7"/>
  <c r="F101" i="7" l="1"/>
  <c r="G98" i="7"/>
  <c r="G138" i="7"/>
  <c r="G116" i="3" l="1"/>
  <c r="G115" i="3"/>
  <c r="G154" i="7" l="1"/>
  <c r="G130" i="7"/>
  <c r="G93" i="7"/>
  <c r="F6" i="7"/>
  <c r="F86" i="7"/>
  <c r="G53" i="7"/>
  <c r="F52" i="7"/>
  <c r="F51" i="7"/>
  <c r="F50" i="7"/>
  <c r="F48" i="7"/>
  <c r="F43" i="7"/>
  <c r="F42" i="7"/>
  <c r="F40" i="7"/>
  <c r="F39" i="7"/>
  <c r="F38" i="7"/>
  <c r="G102" i="7"/>
  <c r="G107" i="7"/>
  <c r="G84" i="7"/>
  <c r="F80" i="7"/>
  <c r="G122" i="3" l="1"/>
  <c r="G121" i="3"/>
  <c r="G130" i="3" l="1"/>
  <c r="G129" i="3"/>
  <c r="G128" i="3"/>
  <c r="G131" i="3"/>
  <c r="G7" i="3"/>
  <c r="G8" i="3"/>
  <c r="G72" i="3" l="1"/>
  <c r="G71" i="3"/>
  <c r="G113" i="3" l="1"/>
  <c r="G112" i="3"/>
  <c r="G52" i="3"/>
  <c r="G53" i="3"/>
  <c r="G56" i="3"/>
  <c r="F45" i="3"/>
  <c r="F46" i="3"/>
  <c r="F47" i="3"/>
  <c r="F48" i="3"/>
  <c r="F49" i="3"/>
  <c r="G42" i="3"/>
  <c r="G27" i="3"/>
  <c r="G28" i="3"/>
  <c r="G29" i="3"/>
  <c r="G30" i="3"/>
  <c r="G12" i="3"/>
  <c r="G13" i="3"/>
  <c r="G14" i="3"/>
  <c r="G15" i="3"/>
  <c r="G16" i="3"/>
  <c r="G89" i="3"/>
  <c r="G88" i="3"/>
  <c r="G97" i="3"/>
  <c r="G96" i="3"/>
  <c r="G86" i="3"/>
  <c r="G85" i="3"/>
  <c r="G92" i="3" l="1"/>
  <c r="G84" i="3"/>
  <c r="G93" i="3"/>
  <c r="G73" i="3"/>
  <c r="G91" i="3"/>
  <c r="G5" i="3" l="1"/>
  <c r="G48" i="3"/>
  <c r="G47" i="3"/>
  <c r="F32" i="3"/>
  <c r="G45" i="3" l="1"/>
  <c r="G41" i="3"/>
  <c r="G40" i="3"/>
  <c r="G39" i="3"/>
  <c r="G37" i="3"/>
  <c r="G36" i="3"/>
  <c r="G35" i="3"/>
  <c r="G23" i="3" l="1"/>
  <c r="G24" i="3"/>
  <c r="G21" i="3"/>
  <c r="G20" i="3"/>
  <c r="G19" i="3" l="1"/>
  <c r="G69" i="3" l="1"/>
  <c r="G68" i="3"/>
  <c r="G81" i="3" l="1"/>
  <c r="G32" i="3"/>
  <c r="G26" i="3"/>
  <c r="G11" i="3"/>
  <c r="F74" i="1"/>
  <c r="F70" i="1"/>
  <c r="F35" i="1"/>
  <c r="F31" i="1"/>
  <c r="E30" i="1"/>
  <c r="E29" i="1"/>
  <c r="E20" i="1"/>
  <c r="E19" i="1"/>
  <c r="E16" i="1"/>
</calcChain>
</file>

<file path=xl/comments1.xml><?xml version="1.0" encoding="utf-8"?>
<comments xmlns="http://schemas.openxmlformats.org/spreadsheetml/2006/main">
  <authors>
    <author>Автор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1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8760</t>
        </r>
      </text>
    </comment>
    <comment ref="E10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Возр. Гр. 782</t>
        </r>
      </text>
    </comment>
    <comment ref="E10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60 чел.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G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Senchilo: КОЛИЧЕСТВО ПРИЗЕРОВ СОСТАВЛЯЕТ 100 % по отношению к прошлому году 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D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</commentList>
</comments>
</file>

<file path=xl/sharedStrings.xml><?xml version="1.0" encoding="utf-8"?>
<sst xmlns="http://schemas.openxmlformats.org/spreadsheetml/2006/main" count="1031" uniqueCount="304">
  <si>
    <t>Оценка эффективности муниципальных программ в 2013 году</t>
  </si>
  <si>
    <t>Оценка основных целевых индикаторов программ</t>
  </si>
  <si>
    <t>наименование целевого индикатора</t>
  </si>
  <si>
    <t>ед. изм.</t>
  </si>
  <si>
    <t>значение целевого индикатора</t>
  </si>
  <si>
    <t>утверждено по программе</t>
  </si>
  <si>
    <t>достигнуто</t>
  </si>
  <si>
    <t>оценка в баллах</t>
  </si>
  <si>
    <t xml:space="preserve">Динамика целевых значений основных целевых индикаторов </t>
  </si>
  <si>
    <t>целевые индикаторы</t>
  </si>
  <si>
    <t>год реализации программы</t>
  </si>
  <si>
    <t>последний год (целевое значение)</t>
  </si>
  <si>
    <t>%</t>
  </si>
  <si>
    <t>"Содействие развитию малого и среднего предпринимательства на территории Михайловского муниципального района на 2012 - 2014 годы"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</si>
  <si>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 за период 2012-2014 годы</t>
  </si>
  <si>
    <t>итоговая сводная оценка</t>
  </si>
  <si>
    <t>ввод и приобретение жилья для граждан, проживающих в сельской местности</t>
  </si>
  <si>
    <t>кв.м</t>
  </si>
  <si>
    <t xml:space="preserve">улучшение жилищных условий сельских семей  </t>
  </si>
  <si>
    <t>шт.</t>
  </si>
  <si>
    <t>улучшение жилищных условиймолодых специалистов</t>
  </si>
  <si>
    <t>2542 (на весь период действия программы, среднее значение за год 864)</t>
  </si>
  <si>
    <t>48 (на весь период действия программы, среднее значение за год 15)</t>
  </si>
  <si>
    <t>20 (на весь период действия программы, среднее значение за год 7)</t>
  </si>
  <si>
    <t>Развитие физической культуры и спорта в Михайловском муниципальном районе на 2006 - 2015 годы</t>
  </si>
  <si>
    <t>Социальное развитие села в Михайловском муниципальном районе на 2011-2013 годы</t>
  </si>
  <si>
    <t>увеличение доли населения, систематически занимающегося физической культурой и спортом</t>
  </si>
  <si>
    <t>Патриотическое воспитание граждан Михайловского муниципального района на 2012 - 2016 годы</t>
  </si>
  <si>
    <t>Долгосрочная целевая программа развития культуры  Михайловского муниципального района 2013-2015 годы</t>
  </si>
  <si>
    <t>Молодежь Михайловского муниципального района на 2012-2016 годы</t>
  </si>
  <si>
    <t>Программа развития образования Михайловского муниципального района на 2013 - 2015 годы</t>
  </si>
  <si>
    <t>Развитие муниципальной службы в администрации Михайловского муниципального района на 2013-2015 годы</t>
  </si>
  <si>
    <t>Развитие  малоэтажного жилищного строительства на территории Михайловского района</t>
  </si>
  <si>
    <t>Обеспечение жильем молодых семей Михайловского муниципального района" на 2013-2015 годы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</si>
  <si>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2012 - 2014 годы</t>
  </si>
  <si>
    <t>Профилактика терроризма и противодействие экстремизму на территории Михайловского муниципального района в 2011 - 2015 годах</t>
  </si>
  <si>
    <t>Доступная среда для инвалидов Михайловского муниципального района на 2013-2015 годы</t>
  </si>
  <si>
    <t>Программа комплексного развития систем коммунальной инфраструктуры Михайловского муниципального района на 2012 - 2020 годы</t>
  </si>
  <si>
    <t>Комплексная программа профилактики правонарушений в Михайловском муниципальном районе на 2011-2013 гг.</t>
  </si>
  <si>
    <t>увеличение доли молодежи, участвующей в деятельности трудовых объединений</t>
  </si>
  <si>
    <t>20 единиц к концу действия программы (среднее значение за год 7 единиц)</t>
  </si>
  <si>
    <t xml:space="preserve">повышение уровня профессионального и исполнительского мастерства учащихся - улучшение результатов выступлений и увеличение окличества призовых мест на конкурсах и фестивалях различных уровней </t>
  </si>
  <si>
    <t>ед.</t>
  </si>
  <si>
    <t xml:space="preserve">увеличение контингента обучающихся </t>
  </si>
  <si>
    <t>чел.</t>
  </si>
  <si>
    <t>30 человек к концу действия программы (среднее значение за год 10 единиц)</t>
  </si>
  <si>
    <t xml:space="preserve">количество вакантных должностей муниципальной службы в администрации Михайловского муниципального района, замещенных на основе назначения из кадрового резерва </t>
  </si>
  <si>
    <t>количество муниципальных служащих администрации района, прошедших аттестацию</t>
  </si>
  <si>
    <t>количство проведенных обучающих семинаров с муниципальными служищими</t>
  </si>
  <si>
    <t>реализация земельных участков через аукцион</t>
  </si>
  <si>
    <t>кол-во/кв.м.</t>
  </si>
  <si>
    <t>количество молодых семей, улучшивших жилищные условия</t>
  </si>
  <si>
    <t>семей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</si>
  <si>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пробллем местного сообщес тва </t>
  </si>
  <si>
    <t xml:space="preserve">количество проведенных культурно-досуговых массовых мероприятий </t>
  </si>
  <si>
    <t>привлечение детей и молодежи, обучающихся в общеобразовательных учреждениях, к участию в мероприятиях патриотической направленности</t>
  </si>
  <si>
    <t>увеличение  числа участвующих в деятельности патриотических молодежных объединений</t>
  </si>
  <si>
    <t>увеличение доли детей, привлекаемых к участию в творческих мероприятиях в целях выявления и поддержки юных талантов</t>
  </si>
  <si>
    <t>количество лауреатов и призеров краевых и федеральных конкурсов и фестивалей среди одарённых детей и талантливой молодёжи</t>
  </si>
  <si>
    <t>увеличение численности инвалидов, систематически занимающихся физической культурой и спортом</t>
  </si>
  <si>
    <t>км</t>
  </si>
  <si>
    <t>формирование условий доступности  объектов и услуг в приоритетных сферах жизнедеятельности инвалидов (устройство пандусов)</t>
  </si>
  <si>
    <t>подключение объекта к сетям холодного водоснабжения</t>
  </si>
  <si>
    <t>подключение объекта к сетям электроснабжения</t>
  </si>
  <si>
    <t>20 за весь период действия программы (среднее значение 7 в год)</t>
  </si>
  <si>
    <t>80 за весь период действия программы (среднее значение 27 в год)</t>
  </si>
  <si>
    <t>Снижение уровня преступлений, относящихся к тяжким и особо тяжким по отношению к предыдущему году</t>
  </si>
  <si>
    <t>Снижение уровня преступлений, совершенных несовершеннолетними или при их участии по отношению к предыдущему году</t>
  </si>
  <si>
    <t>Количество публикаций антитеррористической и противоэкстремистской направленности в средствах массовой информации</t>
  </si>
  <si>
    <t>рост/снижение</t>
  </si>
  <si>
    <t>эффективность повысилась по сравнению с предыдущим годом</t>
  </si>
  <si>
    <t>Юные таланты Михайловского муниципального района на  2012 - 2015 годы</t>
  </si>
  <si>
    <t>Развитие дополнительного образования в сфере культуры и искусства на 2013-2015 годы</t>
  </si>
  <si>
    <t>100/150000</t>
  </si>
  <si>
    <t>подпрограмма "Развитие системы общего образования Михайловского муниципального района на 2013-2015 годы</t>
  </si>
  <si>
    <t>Доля педагогов, повысивших свою квалификацию</t>
  </si>
  <si>
    <t>Содержание и ремонт автомобильных дорог общего пользования местного значения</t>
  </si>
  <si>
    <t>Наличие призовых мест в районных, краевых и Всероссийских олимпиадах школьников (призеры)</t>
  </si>
  <si>
    <t>182(31)</t>
  </si>
  <si>
    <t>204(38)</t>
  </si>
  <si>
    <t>22(7)</t>
  </si>
  <si>
    <t>Организация отдыха, оздоровления и занятости детей и подростков в каникулярное время</t>
  </si>
  <si>
    <t>подпрограмма "Развитие системы дошкольного образования Михайловского муниципального района на 2013-2015 годы"</t>
  </si>
  <si>
    <t>Расширение сети ДОУ, увеличение количества мест за счет открытия дополнительных групп в действующих ДОУ и групп кратковременного пребывания</t>
  </si>
  <si>
    <t>подпрограмма "Развитие системы дополнительного образования Михайловского муниципального района на 2013-2015 годы"</t>
  </si>
  <si>
    <t>увеличение удельного веса детей, обучающихся по программам дополнительного образования</t>
  </si>
  <si>
    <t>повышение уровня удовлетворенности запросов учащихся, родителей в дополнительных образовательных услугах, организованном досуге в системе дополнительного образования</t>
  </si>
  <si>
    <t>подпрограмма "Противопожарная безопасность образовательных учреждений Михайловского муниципального района 2013-2015гг"</t>
  </si>
  <si>
    <t>Установка наружных, металлических, эвакуационных листов второго этажа здания, соответствующих ГОСТу</t>
  </si>
  <si>
    <t>кол-во</t>
  </si>
  <si>
    <t>2 (в год)</t>
  </si>
  <si>
    <t>подключение системы АСП к системе радиомониторинга</t>
  </si>
  <si>
    <t>3 (в год)</t>
  </si>
  <si>
    <t>100/200000</t>
  </si>
  <si>
    <t>0/50000</t>
  </si>
  <si>
    <t>отклонение по отношению к 2012 году</t>
  </si>
  <si>
    <t>до 325 единиц</t>
  </si>
  <si>
    <t>до 35% на конец действия программы</t>
  </si>
  <si>
    <t>до 20% на конец действия программы</t>
  </si>
  <si>
    <t>82 (от плана за год)</t>
  </si>
  <si>
    <t>Комплексные меры по противодействию употреблению наркотиков в Михайловском муниципальном районе на 2011 - 2015 гг</t>
  </si>
  <si>
    <t>увеличение количества малых и средних предприятий в расчете на 100 тысяч человек населения Михайловского муниципального района за период 2012-2014 годы до 325 единиц</t>
  </si>
  <si>
    <t xml:space="preserve">увеличение доли оборота субъектов малого и среднего  предпринимательства в общем обороте полного круга предприятий  </t>
  </si>
  <si>
    <t>Снижение количества преступлений, относящихся к тяжким и особо тяжким по отношению к предыдущему году</t>
  </si>
  <si>
    <t>Снижение количества преступлений, совершенных несовершеннолетними или при их участии по отношению к предыдущему году</t>
  </si>
  <si>
    <t>эффективность снизилась по сравнению с предыдущим годом</t>
  </si>
  <si>
    <t>Строительство, ремонт объектов и оборудования на объектах ЖКХ в отчетном году</t>
  </si>
  <si>
    <t>ед</t>
  </si>
  <si>
    <t>Ремонт, замена и строительство инженерных сетей в отчетном году</t>
  </si>
  <si>
    <t xml:space="preserve"> %</t>
  </si>
  <si>
    <t>Развитие физической культуры и спорта в Михайловском муниципальном районе на 2016 - 2020 годы</t>
  </si>
  <si>
    <t>Увеличение доли граждан Михайловского района, систематически занимающихся физической культурой и спортом</t>
  </si>
  <si>
    <t>Увеличение доли граждан, занимающихся в специализированных спортивных организациях в общей численности данной возрастной категории</t>
  </si>
  <si>
    <t>Увеличение доли лиц с ограниченными возможностями здоровья и инвалидов систематически занимающихся физической культурой и спортом, в общей численности данной категории населения</t>
  </si>
  <si>
    <t>Программа развития образования Михайловского муниципального района на 2016 - 2020 годы</t>
  </si>
  <si>
    <t>Охват детей дошкольными образовательными организациями (отношение численности детей в возрасте от 1,5 до 3 лет, посещающих дошкольные образовательные организации, к общей численности детей в возрасте от 1,5 до 3 лет)</t>
  </si>
  <si>
    <t>Удельный вес численности детей дошкольных образовательных организаций в возрасте от 3 до 7 лет, охваченных образовательными программами, соответствующими новому образовательному стандарту дошкольного образования</t>
  </si>
  <si>
    <t>Численность детей в дошкольных образовательных организациях, приходящихся на одного педагогического работника</t>
  </si>
  <si>
    <t>Удельный вес численности воспитателей дошкольных образовательных организаций в возрасте до 35 лет в общей численности воспитателей общеобразовательных организаций</t>
  </si>
  <si>
    <t>Удельный вес численности обучающихся в образовательных организациях общего образования в соответствии с федеральными государственными образовательными стандартами в общей численности обучающихся в образовательных организациях общего образования</t>
  </si>
  <si>
    <t>100 к концу действия программы</t>
  </si>
  <si>
    <t>Удельный вес воспитанников от 3 до 7 лет с ограниченными возможностями здоровья и детей-инвалидов, получающихся качественное дошкольное образование в общей численности детей с ограниченными возможностями здоровья и детей-инвалидов от 3 до 7 лет</t>
  </si>
  <si>
    <t>Удельный вес численности учителей общеобразовательных организаций в возрасте до 35 лет в общей численности учителей общеобразовательных организаций</t>
  </si>
  <si>
    <t>Удельный вес численности обучающихся, занимающихся в первую смену, в общей численности обучающихся общеобразовательных организаций</t>
  </si>
  <si>
    <t>Число обучающихся в расчете на одного педагогического работника общего образования</t>
  </si>
  <si>
    <t>до 20</t>
  </si>
  <si>
    <t>Удельный вес численности детей-инвалидов, обучающихся в классах, не являющихся специальными (коррекционными), общеобразовательных организаций, в общей численности детей-инвалидов, обучающихся в общеобразовательных организациях</t>
  </si>
  <si>
    <t>Отношение среднемесячной заработной платы педагогических работников муниципальных образовательных организаций общего образования к средней заработной плате в Приморском крае</t>
  </si>
  <si>
    <t>Удельный вес численности обучающихся по программам начального, основного общего и среднего общего образования, участвующих в олимпиадах и конкурсах различного уровня, в общей численности обучающихся по программам начального, основного общего и среднего общего образования</t>
  </si>
  <si>
    <t>10 к концу действия программы</t>
  </si>
  <si>
    <t>подпрограмма 2 "Развитие системы общего образования"</t>
  </si>
  <si>
    <t>подпрограмма 1 "Развитие системы дошкольного образования"</t>
  </si>
  <si>
    <t>подпрограмма 3 "Развитие системы дополнительного образования"</t>
  </si>
  <si>
    <t>Охват детей в возрасте 5-18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5-18 лет)</t>
  </si>
  <si>
    <t>70 к концу действия программы</t>
  </si>
  <si>
    <t>Отношение среднемесячной заработной платы педагогических работников муниципальных организаций дополнительного образования детей к среднемесячной заработной плате учителей в Приморском крае</t>
  </si>
  <si>
    <t>Удельный вес численности детей, занимающихся в кружках, организованных на базе дневных общеобразовательных организаций, в общей численности обучающихся в дневных общеобразовательных организациях (в городском поселении и сельской местности)</t>
  </si>
  <si>
    <t>Удельный вес численности детей, занимающихся в спортивных кружках, организованных на базе общеобразовательных организаций, в общей численности обучающихся в общеобразовательных организациях (в городском поселении и сельской местности)</t>
  </si>
  <si>
    <t>Удельный вес численности детей, занимающихся в организациях дополнительного образования спортивно-технической направленности, в общей численности детей от 5 до 18 лет</t>
  </si>
  <si>
    <t>подпрограмма 4 "Противопожарная безопасность образовательных учреждений"</t>
  </si>
  <si>
    <t>Сокращение к 2020 году количества нарушений норм и правил пожарной безопасности по сравнению с аналогичными показателями прошлого года</t>
  </si>
  <si>
    <t>раз</t>
  </si>
  <si>
    <t>Отсутствие фактов пожаров в образовательных учреждениях</t>
  </si>
  <si>
    <t>Подпрограмма 6 " Развитие муниципальной методической службы обеспечения образовательных учреждений (МКУ «МСО ОУ»)"</t>
  </si>
  <si>
    <t>Прохождение курсов повышения квалификации как методистами, так и педагогическими и руководящими работниками  МОУ школ  района</t>
  </si>
  <si>
    <t>Уроки с применением ИКТ</t>
  </si>
  <si>
    <t>Оснащенность ОУ компьютерами, отвечающими требованиям образовательного процесса</t>
  </si>
  <si>
    <t>Школьные библиотеки, работающие в режиме медиатек</t>
  </si>
  <si>
    <t>Процент учителей – пользователей ПК</t>
  </si>
  <si>
    <t>Педагоги, вовлечённые в работу проблемных и творческих групп по духовно-нравственному воспитанию и гражданскому образованию</t>
  </si>
  <si>
    <t>Муниципальные образовательные учреждения, работающие в режиме инноваций, эксперимента</t>
  </si>
  <si>
    <t>Учителя, имеющие первую и высшую квалификационные категории относительно общего количества учителей</t>
  </si>
  <si>
    <t>Учителя, принимающие участие в ПНП «Образование»</t>
  </si>
  <si>
    <t>Подпрограмма 8 " Совершенствование организации питания воспитанников и обучающихся в образовательных учреждениях "</t>
  </si>
  <si>
    <t>Увеличение доли учащихся школ, получающих горячее питание, в общей численности обучающихся школ Михайловского района</t>
  </si>
  <si>
    <t>72 к концу действия программы</t>
  </si>
  <si>
    <t xml:space="preserve">Увеличение доли учащихся школ, получающих горячее двухразовое питание, в общей численности обучающихся общеобразовательных учреждений Михайловского района </t>
  </si>
  <si>
    <t>3 к концу действия программы</t>
  </si>
  <si>
    <t xml:space="preserve">Увеличение доли общеобразовательных организаций, имеющих современно оснащенные залы для приема пищи в общем количестве общеобразовательных организаций </t>
  </si>
  <si>
    <t>87 к концу действия программы</t>
  </si>
  <si>
    <t>Увеличение доли общеобразовательных организаций, соответствующих современным нормативным требованиям по организации горячего питания</t>
  </si>
  <si>
    <t>Увеличение охвата школьников образовательными программами, направленными на формирование культуры здорового питания</t>
  </si>
  <si>
    <t>2900 к концу действия программы</t>
  </si>
  <si>
    <t>Доступная среда для инвалидов Михайловского муниципального района на 2016-2018 годы</t>
  </si>
  <si>
    <t>Профилактика терроризма и противодействие экстремизму на территории Михайловского муниципального района в 2016 - 2020 годах</t>
  </si>
  <si>
    <t>Количество молодых семей, улучшивших жилищные условия</t>
  </si>
  <si>
    <t>единиц</t>
  </si>
  <si>
    <t>Количество муниципальных служащих администрации района, прошендших аттестацию</t>
  </si>
  <si>
    <t>Количество проведенных обучающих семинаров с муниципальными служащими</t>
  </si>
  <si>
    <t>Количество муниципальных нормативных правовых актов, приведенных в соответствие федерального и краевого законодательства по вопросам муниципальной службы</t>
  </si>
  <si>
    <t>Количество вакантных должностей муниципальной службы, замещенных в результате проведенного конкурса</t>
  </si>
  <si>
    <t>Количество проведенных занятий учебы аппарата по вопросам действующего законодательства</t>
  </si>
  <si>
    <t>Доля муниципальных служащих, прошедших обучение по программе "Повышение квалификации"</t>
  </si>
  <si>
    <t>19 (8 человек в год)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</si>
  <si>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</t>
  </si>
  <si>
    <t>Увеличение количества молодежных и детских общественных объединений патриотической направленности, по отношению к предыдущему году</t>
  </si>
  <si>
    <t>Увеличение количества районных мероприятий гражданско-патриотической направленности, по отношению к предыдущему году</t>
  </si>
  <si>
    <t>Увеличение доли молодежи, принимающей участие в реализации социально-значимых молодежных инициативах, проектах, программах по патритическому воспитанию, по отношению к предыдущему году</t>
  </si>
  <si>
    <t>Увеличение количества молодежи, охваченной в патриотические мероприятия, по отношению к предыдущему году</t>
  </si>
  <si>
    <t>Увеличение количества посетителей культурно-массовых мероприятий по отношению к предыдущему году</t>
  </si>
  <si>
    <t>Повышение уровня профессионального и исполнительского мастерства учащихся (солистов и творческих коллективов ДШИ) - улучшение результатов выступлений и увеличение количества призовых мест на конкурсах и фестивалях различных уровней</t>
  </si>
  <si>
    <t>Увеличение контингента обучающихся</t>
  </si>
  <si>
    <t>Патриотическое воспитание граждан Михайловского муниципального района на 2017 - 2019 годы</t>
  </si>
  <si>
    <t>Программа в данной редакции реализуется в 2017 года, сравнению не подлежит</t>
  </si>
  <si>
    <t>Молодежная политика Михайловского муниципального района на 2017-2019 годы</t>
  </si>
  <si>
    <t>Комплексная программа профилактики правонарушений в Михайловском муниципальном районе на 2017-2020 гг.</t>
  </si>
  <si>
    <t>Эффективность снизилась по сравнению с предыдущим годом</t>
  </si>
  <si>
    <t>Содержание и ремонт муниципального жилого фонда в Михайловском муниципальном районе на 2018 – 2020 годы</t>
  </si>
  <si>
    <t>Увеличение количества отремонтированных многоквартирных домов</t>
  </si>
  <si>
    <t>Увеличение количества молодежи, ставшей победителями и призёрами международных, всероссийских, региональных, краевых, районных конкурсных мероприятий, соревнований, фестивалей, слетов, по отношению к предыдущему году</t>
  </si>
  <si>
    <t>Развитие малого и среднего предпринимательства на территории Михайловского муниципального района на 2018 - 2020 годы</t>
  </si>
  <si>
    <t>Прирост количества вновь зарегистрированных субъектов малого и среднего предпринимательства</t>
  </si>
  <si>
    <t xml:space="preserve">Увеличение числа субъектов малого и среднего предпринимательства в расчете на 10 тысяч человек населения Михайловского муниципального района </t>
  </si>
  <si>
    <t>Эффективность выше уровня прошлого года, превышает нормативные значения</t>
  </si>
  <si>
    <t>Предложения  по дальнейшей реализации Программы</t>
  </si>
  <si>
    <t>Вывод об эффективности программы</t>
  </si>
  <si>
    <t>Итоговая сводная оценка  (баллов)</t>
  </si>
  <si>
    <t>Оценка эффективности муниципальных программ</t>
  </si>
  <si>
    <t>Эффективность в целом повысилась по сравнению с прошлым годом</t>
  </si>
  <si>
    <t>Мероприятия программы эффективны, рекомендуется к дальнейшей реализации</t>
  </si>
  <si>
    <t>Эффективность выше уровня прошлого года</t>
  </si>
  <si>
    <t>Эффективность повысилась по сравнению с предыдущим годом</t>
  </si>
  <si>
    <t>Эффективность снизилась по сравнению с предыдущим годом, в связи с тем, что ЗУ не предоставлялись, средства были направлены на строительство 1 км дороги к ЗУ</t>
  </si>
  <si>
    <t>Мероприятия программы эффективны, рекомендуются к дальнейшей реализации</t>
  </si>
  <si>
    <t>Приобретение печатной продукции антитеррористической направленности</t>
  </si>
  <si>
    <t>1000 в 2020 г.</t>
  </si>
  <si>
    <t>1000 к 2020 г.</t>
  </si>
  <si>
    <t>Эффективность осталась на уровне прошлого года</t>
  </si>
  <si>
    <t>Обеспечение безопасности дорожного движения в Михайловском муниципальном районе на 2017-2021 годы</t>
  </si>
  <si>
    <t>Содержание и ремонт муниципального жилого фонда в Михайловском муниципальном районе на 2018-2020 годы</t>
  </si>
  <si>
    <t>Управление муниципальным имуществом  и земельными ресурсами Михайловского муниципального района на 2018- 2020 годы</t>
  </si>
  <si>
    <t>Доходы, полученные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за земельные участки, находящиеся в муниципальной собственности района,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</si>
  <si>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разграничена, расположенных в границах сельских поселений</t>
  </si>
  <si>
    <t>Количество земельных участков, предоставленных путем проведения торгов</t>
  </si>
  <si>
    <t>Количество земельных участков, предоставленных многодетным семьям, молодым семьям и семьям, имеющим 2-х детей</t>
  </si>
  <si>
    <t>Площадь земельных участков, предоставленных многодетным семьям</t>
  </si>
  <si>
    <t xml:space="preserve">Эффективность сохранилась на уровне прошлого года </t>
  </si>
  <si>
    <t>Снижение аварийности на дорогах</t>
  </si>
  <si>
    <t>Сокращение числа пострадавших и погибших в ДТП</t>
  </si>
  <si>
    <t>Доходы, получаемые в виде арендной платы за использование муниципального имущества</t>
  </si>
  <si>
    <t>тыс. руб.</t>
  </si>
  <si>
    <t>тыс. кв.м.</t>
  </si>
  <si>
    <t>тыс. кв. м.</t>
  </si>
  <si>
    <t>Эффективность находится на уровне предыдущего года</t>
  </si>
  <si>
    <t>Оценить эффективность показателей программы в целом нет возможности, т.к. программа реализуется с 2018 года</t>
  </si>
  <si>
    <t>Эффективность ниже уровня  предыдущего года, однако находится в пределах нормативных значений</t>
  </si>
  <si>
    <t>Эффективность выше нормативных значений</t>
  </si>
  <si>
    <t>Оценка эффективности муниципальных программ в 2019 году</t>
  </si>
  <si>
    <t>отклонение по отношению к 2018 году</t>
  </si>
  <si>
    <t>Обеспечение жильем молодых семей Михайловского муниципального района" на 2018-2020 годы</t>
  </si>
  <si>
    <t>Обеспечение жильем молодых семей Михайловского муниципального района на 2018-2020 годы</t>
  </si>
  <si>
    <t>Развитие дополнительного образования в сфере культуры и искусства на 2019-2021 годы</t>
  </si>
  <si>
    <t>Улучшение результатов выступлений и увеличение количества призовых мест на конкурсах и фестивалях различных уровней</t>
  </si>
  <si>
    <t>240 (к концу действия программы)</t>
  </si>
  <si>
    <t>80% (к концу действия программы)</t>
  </si>
  <si>
    <t xml:space="preserve"> % (от числа учащихся  к концу 2021 года)</t>
  </si>
  <si>
    <t>Развитие муниципальной службы в администрации Михайловского муниципального района на 2019-2021 годы</t>
  </si>
  <si>
    <t>Количество вакантных должностей муниципальной службы в администрации Михайловского муниципального района, замещенных на основе назначения из кадрового резерва</t>
  </si>
  <si>
    <t>Количество муниципальных служащих администрации района, прошедших аттестацию</t>
  </si>
  <si>
    <t>Увеличение количества детей - инвалидов, принявших участие в выездных мероприятиях</t>
  </si>
  <si>
    <t>Увеличение количества инвалидов, принявших участие в мероприятиях, направленных на социальную адаптацию в обществе</t>
  </si>
  <si>
    <t>Доступная среда для инвалидов Михайловского муниципального района на 2019-2021 годы</t>
  </si>
  <si>
    <t>Комплексные меры по противодействию употреблению наркотиков в Михайловском муниципальном районе на 2019 - 2021 гг</t>
  </si>
  <si>
    <t>Увеличение доли волонтеров, участвующих в работе по профилактике употребления наркотиче-ских веществ, ПАВ и пропаганде здорового образа жизни</t>
  </si>
  <si>
    <t>Повышение охвата обучающихся в учреждениях образования, принимающих участие в мероприятиях профилактических программ различного уровня</t>
  </si>
  <si>
    <t>40 (до конца действия программы)</t>
  </si>
  <si>
    <t>на 3 ежегодно</t>
  </si>
  <si>
    <t>Увеличение количества несовершеннолетних, вовлеченных в программные и профилактические мероприятия</t>
  </si>
  <si>
    <t>Увеличение количества культурно-досуговых и спортивных мероприятий по профилактике употребления наркотических веществ, ПАВ и пропаганде здорового образа жизни</t>
  </si>
  <si>
    <t>17 (до конца действия программы)</t>
  </si>
  <si>
    <t>Вовлечение в спортивные мероприятия несовершеннолетних в возрасте от 8 до 18 лет от общего количества возрастной группы</t>
  </si>
  <si>
    <t>Прирост оборота субъектов малого и среднего предпринимательства</t>
  </si>
  <si>
    <t>Число реализованных проектов субъектов МСП, получивших поддержку в форме гарантии, льготного кредита, микрозайма, льготного лизинга</t>
  </si>
  <si>
    <t>Предоставление земельных участков семьям, имеющим трех и более детей в собственность</t>
  </si>
  <si>
    <t>Предоставление земельных участков семьям, имеющим двух детей и молодым семьям в аренду</t>
  </si>
  <si>
    <t>м</t>
  </si>
  <si>
    <t>Строительство автомобильных дорог к земельным участкам, предоставленным льготной категории граждан</t>
  </si>
  <si>
    <t>Развитие  малоэтажного жилищного строительства на территории Михайловского района на 2019-2021 годы</t>
  </si>
  <si>
    <t>Ремонт асфальтового покрытия автомобильных дорог общего пользования местного значения</t>
  </si>
  <si>
    <t>м/кв. м</t>
  </si>
  <si>
    <t>1000/6000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</si>
  <si>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2018-2020 годы</t>
  </si>
  <si>
    <t>Комплексные меры по противодействию употреблению наркотиков в Михайловском муниципальном районе на 2019 - 2021 годы</t>
  </si>
  <si>
    <t>Увеличение доли молодежи, ставшей победителями и призерами международных, всероссийский, региональных, краевых, районных конкурсных мероприятий, соревнований, фестивалей, слетов по отношению к предыдущему году</t>
  </si>
  <si>
    <t>до конца 2020 года до 35%</t>
  </si>
  <si>
    <t>до конца 2020 года до 50 %</t>
  </si>
  <si>
    <t>до конца 2020 года до 20 %</t>
  </si>
  <si>
    <t>Программа развития культуры  Михайловского муниципального района 2019-2021 годы</t>
  </si>
  <si>
    <t>Подпрограмма 1. Развитие культуры Михайловского муниципального района</t>
  </si>
  <si>
    <t>Увеличение количества участников платных культурно-массовых мероприятий по отношению к предыдущему году</t>
  </si>
  <si>
    <t>Увеличение количества культурно-массовых мероприятий по отношению к предыдущему году</t>
  </si>
  <si>
    <t>Увеличение количества услуг, оказанных муниципальными библиотеками по отношению к предыдущему году</t>
  </si>
  <si>
    <t>Увеличение книжного фонда мунципальных библиотек по отношению к предыдущему году</t>
  </si>
  <si>
    <t>Увеличение количества населения, охваченного музейными услугами по отношению к предыдущему году</t>
  </si>
  <si>
    <t>Увеличение музейного фонда по отношению к предыдущему году</t>
  </si>
  <si>
    <t>Увеличение количества участников районных, краевых, региональных и международных конкурсов и фестивалей по отношению к предыдущему году</t>
  </si>
  <si>
    <t>Подпрограмма 3. Юные таланты Михайловского муниципального района</t>
  </si>
  <si>
    <t>Увеличение количества культурно-массовых мероприятий для детей и подростков по отношению к предыдущему году</t>
  </si>
  <si>
    <t>Увеличение количества участников детских районных, краевых, региональных и международных конкурсов и фестивалей по отношению к предыдущему году</t>
  </si>
  <si>
    <t>Увеличение количества детских и юношеских творческих объединений по отношению к предыдущему году</t>
  </si>
  <si>
    <t>Подпрограмма 2. Сохранение и развитие учреждений культуры в Михайловском муниципальном районе</t>
  </si>
  <si>
    <t>Увеличение книжного фонда муниципальных библиотек по отношению к предыдущему году</t>
  </si>
  <si>
    <t>Общая площадь отремонтированных жилых помещений</t>
  </si>
  <si>
    <t>кв. м.</t>
  </si>
  <si>
    <t>Доля проектов НПА от общего количества муниципальных НПА, подлежащих коррупционной экспертизе, прошедших антикоррупционную экспертизу</t>
  </si>
  <si>
    <t>Доля устраненныхкоррупционных факторов в НПА (проектах) прошедших антикоррупционную экспертизу, от общего числа выявленных коррупционных факторов</t>
  </si>
  <si>
    <t>Доля представленных муниципальными служащими, включенными в перечень, утвержденный решением Думы Михайловского муниципального района от 22.08.2013 № 452, сведений о доходах, расходах, об имуществе и обязательствах имущественного характера</t>
  </si>
  <si>
    <t>Доля руководителей муниципальных учреждений Михайловского муниципального района, представивших сведения о доходах, расходах, об имуществе и обязательствах имущественного характера</t>
  </si>
  <si>
    <t>Доля проведенных проверок достоверности представленных сведений о доходах, расходах, об имуществе и обязательствах имущественного характера</t>
  </si>
  <si>
    <t>Уменьшение количества муниципальных служащих (руководителей муниципальных учреждений), привлеченных к дисциплинарной ответственности за нарушение требований антикоррупционного законодательства (по отношению к 2018 году)</t>
  </si>
  <si>
    <t>Развитие дополнительного образования в сфере культуры и искусства на  2019-2021 гг.</t>
  </si>
  <si>
    <t>Противодействие коррупции на территории Михайловского муниципального района на 2019 - 2021 годы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</si>
  <si>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организаций в Михайловском муниципальном районе</t>
  </si>
  <si>
    <t>3800 (к концу действия программы)</t>
  </si>
  <si>
    <t xml:space="preserve"> -</t>
  </si>
  <si>
    <t xml:space="preserve">Эффективность находится на уровне нормативных значений, рекомендуется к дальнейшей реализации </t>
  </si>
  <si>
    <t>Мероприятия программы в целом эффективны (находятся в пределах нормативных значений), рекомендуются при дальнейшей реализации ориентироваться на рост показателей</t>
  </si>
  <si>
    <t>Оценка эффективности муниципальных программ в 2020 году</t>
  </si>
  <si>
    <t>отклонение по отношению к 2019 году</t>
  </si>
  <si>
    <t>Увеличение доли волонтеров, участвующих в работе по профилактике употребления наркотических веществ, ПАВ и пропаганде здорового образа жизни</t>
  </si>
  <si>
    <t>Патриотическое воспитание граждан Михайловского муниципального района на 2020 - 2022 годы</t>
  </si>
  <si>
    <t>Молодежная политика Михайловского муниципального района на 2020-2022 годы</t>
  </si>
  <si>
    <t>Развитие культуры  Михайловского муниципального района 2019-2021 годы</t>
  </si>
  <si>
    <t xml:space="preserve">Противодействие коррупции на территории Михайловского муниципального района на 2019 - 2021 годы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</si>
</sst>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wrapText="1"/>
    </xf>
    <xf numFmtId="2" fontId="2" fillId="0" borderId="0" xfId="0" applyNumberFormat="1" applyFont="1" applyAlignment="1">
      <alignment wrapText="1"/>
    </xf>
    <xf numFmtId="0" fontId="2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2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2" fillId="0" borderId="0" xfId="0" applyFont="1"/>
    <xf numFmtId="2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0" borderId="2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5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wrapText="1"/>
    </xf>
    <xf numFmtId="2" fontId="2" fillId="0" borderId="6" xfId="0" applyNumberFormat="1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42;&#1045;&#1056;&#1054;&#1053;&#1048;&#1050;&#1040;\&#1055;&#1056;&#1054;&#1043;&#1056;&#1040;&#1052;&#1052;&#1067;\&#1054;&#1062;&#1045;&#1053;&#1050;&#1040;%20&#1069;&#1060;&#1060;&#1045;&#1050;&#1058;&#1048;&#1042;&#1053;&#1054;&#1057;&#1058;&#1048;%20&#1055;&#1056;&#1054;&#1043;&#1056;&#1040;&#1052;&#1052;\&#1079;&#1072;%202019%20&#1075;&#1086;&#1076;\&#1086;&#1094;&#1077;&#1085;&#1082;&#1072;%20&#1101;&#1092;&#1092;&#1077;&#1082;&#1090;&#1080;&#1074;&#1085;&#1086;&#1089;&#1090;&#1080;%20&#1084;&#1091;&#1085;&#1080;&#1094;&#1080;&#1087;&#1072;&#1083;&#1100;&#1085;&#1099;&#1093;%20&#1087;&#1088;&#1086;&#1075;&#1088;&#1072;&#1084;&#1084;%20&#1079;&#1072;%202018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7"/>
      <sheetName val="2018"/>
      <sheetName val="Динамика целевых значений 17-18"/>
      <sheetName val="Предложения по реализации"/>
    </sheetNames>
    <sheetDataSet>
      <sheetData sheetId="0"/>
      <sheetData sheetId="1">
        <row r="7">
          <cell r="E7">
            <v>1.01</v>
          </cell>
        </row>
        <row r="8">
          <cell r="E8">
            <v>1.47</v>
          </cell>
        </row>
        <row r="11">
          <cell r="E11">
            <v>28.9</v>
          </cell>
        </row>
        <row r="12">
          <cell r="E12">
            <v>21.5</v>
          </cell>
        </row>
        <row r="13">
          <cell r="E13">
            <v>2.0499999999999998</v>
          </cell>
        </row>
        <row r="16">
          <cell r="E16">
            <v>5</v>
          </cell>
        </row>
        <row r="17">
          <cell r="E17">
            <v>1</v>
          </cell>
        </row>
        <row r="18">
          <cell r="E18">
            <v>2</v>
          </cell>
        </row>
        <row r="48">
          <cell r="E48">
            <v>13.3</v>
          </cell>
        </row>
        <row r="49">
          <cell r="E49">
            <v>100</v>
          </cell>
        </row>
        <row r="53">
          <cell r="E53">
            <v>103.8</v>
          </cell>
        </row>
        <row r="57">
          <cell r="E57">
            <v>78.3</v>
          </cell>
        </row>
        <row r="65">
          <cell r="E65">
            <v>51.7</v>
          </cell>
        </row>
        <row r="66">
          <cell r="E66">
            <v>60</v>
          </cell>
        </row>
        <row r="67">
          <cell r="E67">
            <v>100</v>
          </cell>
        </row>
        <row r="69">
          <cell r="E69">
            <v>100</v>
          </cell>
        </row>
        <row r="70">
          <cell r="E70">
            <v>60</v>
          </cell>
        </row>
        <row r="75">
          <cell r="E75">
            <v>69</v>
          </cell>
        </row>
        <row r="77">
          <cell r="E77">
            <v>87</v>
          </cell>
        </row>
        <row r="78">
          <cell r="E78">
            <v>100</v>
          </cell>
        </row>
        <row r="79">
          <cell r="E79">
            <v>2677</v>
          </cell>
        </row>
        <row r="84">
          <cell r="E84">
            <v>10</v>
          </cell>
        </row>
        <row r="86">
          <cell r="E86">
            <v>2</v>
          </cell>
        </row>
        <row r="87">
          <cell r="E87">
            <v>4</v>
          </cell>
        </row>
        <row r="90">
          <cell r="E90">
            <v>30</v>
          </cell>
        </row>
        <row r="93">
          <cell r="E93">
            <v>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2"/>
  <sheetViews>
    <sheetView topLeftCell="A64" workbookViewId="0">
      <selection activeCell="D19" sqref="D19"/>
    </sheetView>
  </sheetViews>
  <sheetFormatPr defaultColWidth="25.5703125" defaultRowHeight="15" x14ac:dyDescent="0.25"/>
  <cols>
    <col min="1" max="1" width="48.85546875" style="1" customWidth="1"/>
    <col min="2" max="2" width="17.7109375" style="1" customWidth="1"/>
    <col min="3" max="3" width="16.7109375" style="1" customWidth="1"/>
    <col min="4" max="4" width="11.7109375" style="1" customWidth="1"/>
    <col min="5" max="5" width="12" style="1" customWidth="1"/>
    <col min="6" max="6" width="11.85546875" style="1" customWidth="1"/>
    <col min="7" max="7" width="7.5703125" style="1" customWidth="1"/>
    <col min="8" max="16384" width="25.5703125" style="1"/>
  </cols>
  <sheetData>
    <row r="1" spans="1:7" x14ac:dyDescent="0.25">
      <c r="A1" s="90" t="s">
        <v>0</v>
      </c>
      <c r="B1" s="90"/>
      <c r="C1" s="90"/>
      <c r="D1" s="90"/>
      <c r="E1" s="90"/>
      <c r="F1" s="90"/>
    </row>
    <row r="2" spans="1:7" x14ac:dyDescent="0.25">
      <c r="A2" s="91" t="s">
        <v>1</v>
      </c>
      <c r="B2" s="91"/>
      <c r="C2" s="91"/>
      <c r="D2" s="91"/>
      <c r="E2" s="91"/>
      <c r="F2" s="91"/>
    </row>
    <row r="3" spans="1:7" ht="15.75" customHeight="1" x14ac:dyDescent="0.25">
      <c r="A3" s="95" t="s">
        <v>2</v>
      </c>
      <c r="B3" s="95" t="s">
        <v>3</v>
      </c>
      <c r="C3" s="95" t="s">
        <v>4</v>
      </c>
      <c r="D3" s="95"/>
      <c r="E3" s="95"/>
      <c r="F3" s="95"/>
    </row>
    <row r="4" spans="1:7" ht="60" x14ac:dyDescent="0.25">
      <c r="A4" s="95"/>
      <c r="B4" s="95"/>
      <c r="C4" s="12" t="s">
        <v>5</v>
      </c>
      <c r="D4" s="12" t="s">
        <v>6</v>
      </c>
      <c r="E4" s="12" t="s">
        <v>95</v>
      </c>
      <c r="F4" s="12" t="s">
        <v>7</v>
      </c>
    </row>
    <row r="5" spans="1:7" ht="30" customHeight="1" x14ac:dyDescent="0.25">
      <c r="A5" s="92" t="s">
        <v>13</v>
      </c>
      <c r="B5" s="92"/>
      <c r="C5" s="92"/>
      <c r="D5" s="92"/>
      <c r="E5" s="92"/>
      <c r="F5" s="92"/>
    </row>
    <row r="6" spans="1:7" ht="44.25" customHeight="1" x14ac:dyDescent="0.25">
      <c r="A6" s="2" t="s">
        <v>102</v>
      </c>
      <c r="B6" s="12" t="s">
        <v>12</v>
      </c>
      <c r="C6" s="12" t="s">
        <v>97</v>
      </c>
      <c r="D6" s="12">
        <v>22.53</v>
      </c>
      <c r="E6" s="12">
        <v>3.8</v>
      </c>
      <c r="F6" s="12">
        <v>1</v>
      </c>
    </row>
    <row r="7" spans="1:7" ht="58.5" customHeight="1" x14ac:dyDescent="0.25">
      <c r="A7" s="2" t="s">
        <v>101</v>
      </c>
      <c r="B7" s="12" t="s">
        <v>42</v>
      </c>
      <c r="C7" s="12" t="s">
        <v>96</v>
      </c>
      <c r="D7" s="12">
        <v>464</v>
      </c>
      <c r="E7" s="12">
        <v>139</v>
      </c>
      <c r="F7" s="12">
        <v>1</v>
      </c>
      <c r="G7" s="13"/>
    </row>
    <row r="8" spans="1:7" ht="91.5" customHeight="1" x14ac:dyDescent="0.25">
      <c r="A8" s="2" t="s">
        <v>14</v>
      </c>
      <c r="B8" s="12" t="s">
        <v>12</v>
      </c>
      <c r="C8" s="12" t="s">
        <v>98</v>
      </c>
      <c r="D8" s="12">
        <v>48.49</v>
      </c>
      <c r="E8" s="12">
        <v>1.69</v>
      </c>
      <c r="F8" s="12">
        <v>1</v>
      </c>
      <c r="G8" s="13"/>
    </row>
    <row r="9" spans="1:7" ht="18.75" customHeight="1" x14ac:dyDescent="0.25">
      <c r="A9" s="3" t="s">
        <v>15</v>
      </c>
      <c r="B9" s="4"/>
      <c r="C9" s="4"/>
      <c r="D9" s="4"/>
      <c r="E9" s="4"/>
      <c r="F9" s="4">
        <v>3</v>
      </c>
      <c r="G9" s="13"/>
    </row>
    <row r="10" spans="1:7" ht="18.75" customHeight="1" x14ac:dyDescent="0.25">
      <c r="A10" s="74" t="s">
        <v>25</v>
      </c>
      <c r="B10" s="93"/>
      <c r="C10" s="93"/>
      <c r="D10" s="93"/>
      <c r="E10" s="93"/>
      <c r="F10" s="94"/>
      <c r="G10" s="13"/>
    </row>
    <row r="11" spans="1:7" ht="77.25" customHeight="1" x14ac:dyDescent="0.25">
      <c r="A11" s="7" t="s">
        <v>16</v>
      </c>
      <c r="B11" s="12" t="s">
        <v>17</v>
      </c>
      <c r="C11" s="12" t="s">
        <v>21</v>
      </c>
      <c r="D11" s="12">
        <v>872.7</v>
      </c>
      <c r="E11" s="12">
        <v>8.6999999999999993</v>
      </c>
      <c r="F11" s="12">
        <v>1</v>
      </c>
      <c r="G11" s="13"/>
    </row>
    <row r="12" spans="1:7" ht="72.75" customHeight="1" x14ac:dyDescent="0.25">
      <c r="A12" s="7" t="s">
        <v>18</v>
      </c>
      <c r="B12" s="12" t="s">
        <v>19</v>
      </c>
      <c r="C12" s="12" t="s">
        <v>22</v>
      </c>
      <c r="D12" s="12">
        <v>12</v>
      </c>
      <c r="E12" s="12">
        <v>-3</v>
      </c>
      <c r="F12" s="12">
        <v>-1</v>
      </c>
      <c r="G12" s="13"/>
    </row>
    <row r="13" spans="1:7" ht="75.75" customHeight="1" x14ac:dyDescent="0.25">
      <c r="A13" s="7" t="s">
        <v>20</v>
      </c>
      <c r="B13" s="12" t="s">
        <v>19</v>
      </c>
      <c r="C13" s="12" t="s">
        <v>23</v>
      </c>
      <c r="D13" s="12">
        <v>9</v>
      </c>
      <c r="E13" s="12">
        <v>2</v>
      </c>
      <c r="F13" s="12">
        <v>1</v>
      </c>
      <c r="G13" s="13"/>
    </row>
    <row r="14" spans="1:7" ht="18.75" customHeight="1" x14ac:dyDescent="0.25">
      <c r="A14" s="3" t="s">
        <v>15</v>
      </c>
      <c r="B14" s="4"/>
      <c r="C14" s="4"/>
      <c r="D14" s="4"/>
      <c r="E14" s="4"/>
      <c r="F14" s="4">
        <v>1</v>
      </c>
      <c r="G14" s="13"/>
    </row>
    <row r="15" spans="1:7" ht="17.25" customHeight="1" x14ac:dyDescent="0.25">
      <c r="A15" s="71" t="s">
        <v>24</v>
      </c>
      <c r="B15" s="85"/>
      <c r="C15" s="85"/>
      <c r="D15" s="85"/>
      <c r="E15" s="85"/>
      <c r="F15" s="86"/>
      <c r="G15" s="13"/>
    </row>
    <row r="16" spans="1:7" ht="33.75" customHeight="1" x14ac:dyDescent="0.25">
      <c r="A16" s="2" t="s">
        <v>26</v>
      </c>
      <c r="B16" s="12" t="s">
        <v>12</v>
      </c>
      <c r="C16" s="12">
        <v>3</v>
      </c>
      <c r="D16" s="12">
        <v>0.1</v>
      </c>
      <c r="E16" s="12">
        <f>D16-C16</f>
        <v>-2.9</v>
      </c>
      <c r="F16" s="12">
        <v>1</v>
      </c>
      <c r="G16" s="13"/>
    </row>
    <row r="17" spans="1:7" ht="17.25" customHeight="1" x14ac:dyDescent="0.25">
      <c r="A17" s="3" t="s">
        <v>15</v>
      </c>
      <c r="B17" s="4"/>
      <c r="C17" s="4"/>
      <c r="D17" s="4"/>
      <c r="E17" s="4"/>
      <c r="F17" s="4">
        <v>1</v>
      </c>
      <c r="G17" s="13"/>
    </row>
    <row r="18" spans="1:7" ht="17.25" customHeight="1" x14ac:dyDescent="0.25">
      <c r="A18" s="71" t="s">
        <v>27</v>
      </c>
      <c r="B18" s="85"/>
      <c r="C18" s="85"/>
      <c r="D18" s="85"/>
      <c r="E18" s="85"/>
      <c r="F18" s="86"/>
      <c r="G18" s="13"/>
    </row>
    <row r="19" spans="1:7" ht="47.25" customHeight="1" x14ac:dyDescent="0.25">
      <c r="A19" s="2" t="s">
        <v>55</v>
      </c>
      <c r="B19" s="12" t="s">
        <v>12</v>
      </c>
      <c r="C19" s="12">
        <v>70</v>
      </c>
      <c r="D19" s="12">
        <v>87</v>
      </c>
      <c r="E19" s="12">
        <f>D19-C19</f>
        <v>17</v>
      </c>
      <c r="F19" s="12">
        <v>1</v>
      </c>
      <c r="G19" s="13"/>
    </row>
    <row r="20" spans="1:7" ht="27" customHeight="1" x14ac:dyDescent="0.25">
      <c r="A20" s="2" t="s">
        <v>56</v>
      </c>
      <c r="B20" s="12" t="s">
        <v>12</v>
      </c>
      <c r="C20" s="12">
        <v>45</v>
      </c>
      <c r="D20" s="12">
        <v>61</v>
      </c>
      <c r="E20" s="12">
        <f>D20-C20</f>
        <v>16</v>
      </c>
      <c r="F20" s="12">
        <v>1</v>
      </c>
      <c r="G20" s="13"/>
    </row>
    <row r="21" spans="1:7" ht="17.25" customHeight="1" x14ac:dyDescent="0.25">
      <c r="A21" s="3" t="s">
        <v>15</v>
      </c>
      <c r="B21" s="4"/>
      <c r="C21" s="4"/>
      <c r="D21" s="4"/>
      <c r="E21" s="4"/>
      <c r="F21" s="4">
        <v>2</v>
      </c>
      <c r="G21" s="13"/>
    </row>
    <row r="22" spans="1:7" ht="18.75" customHeight="1" x14ac:dyDescent="0.25">
      <c r="A22" s="71" t="s">
        <v>28</v>
      </c>
      <c r="B22" s="85"/>
      <c r="C22" s="85"/>
      <c r="D22" s="85"/>
      <c r="E22" s="85"/>
      <c r="F22" s="86"/>
      <c r="G22" s="13"/>
    </row>
    <row r="23" spans="1:7" ht="29.25" customHeight="1" x14ac:dyDescent="0.25">
      <c r="A23" s="8" t="s">
        <v>54</v>
      </c>
      <c r="B23" s="12" t="s">
        <v>19</v>
      </c>
      <c r="C23" s="12">
        <v>650</v>
      </c>
      <c r="D23" s="12">
        <v>697</v>
      </c>
      <c r="E23" s="12">
        <v>47</v>
      </c>
      <c r="F23" s="12">
        <v>1</v>
      </c>
      <c r="G23" s="13"/>
    </row>
    <row r="24" spans="1:7" ht="17.25" customHeight="1" x14ac:dyDescent="0.25">
      <c r="A24" s="71" t="s">
        <v>71</v>
      </c>
      <c r="B24" s="85"/>
      <c r="C24" s="85"/>
      <c r="D24" s="85"/>
      <c r="E24" s="85"/>
      <c r="F24" s="86"/>
      <c r="G24" s="13"/>
    </row>
    <row r="25" spans="1:7" ht="42.75" customHeight="1" x14ac:dyDescent="0.25">
      <c r="A25" s="8" t="s">
        <v>57</v>
      </c>
      <c r="B25" s="12" t="s">
        <v>12</v>
      </c>
      <c r="C25" s="12">
        <v>20</v>
      </c>
      <c r="D25" s="12">
        <v>23</v>
      </c>
      <c r="E25" s="12">
        <v>3</v>
      </c>
      <c r="F25" s="12">
        <v>1</v>
      </c>
      <c r="G25" s="13"/>
    </row>
    <row r="26" spans="1:7" ht="42.75" customHeight="1" x14ac:dyDescent="0.25">
      <c r="A26" s="8" t="s">
        <v>58</v>
      </c>
      <c r="B26" s="12" t="s">
        <v>44</v>
      </c>
      <c r="C26" s="12">
        <v>110</v>
      </c>
      <c r="D26" s="12">
        <v>178</v>
      </c>
      <c r="E26" s="12">
        <v>68</v>
      </c>
      <c r="F26" s="12">
        <v>1</v>
      </c>
      <c r="G26" s="13"/>
    </row>
    <row r="27" spans="1:7" ht="18" customHeight="1" x14ac:dyDescent="0.25">
      <c r="A27" s="3" t="s">
        <v>15</v>
      </c>
      <c r="B27" s="4"/>
      <c r="C27" s="4"/>
      <c r="D27" s="4"/>
      <c r="E27" s="4"/>
      <c r="F27" s="4">
        <v>2</v>
      </c>
      <c r="G27" s="13"/>
    </row>
    <row r="28" spans="1:7" ht="17.25" customHeight="1" x14ac:dyDescent="0.25">
      <c r="A28" s="71" t="s">
        <v>29</v>
      </c>
      <c r="B28" s="85"/>
      <c r="C28" s="85"/>
      <c r="D28" s="85"/>
      <c r="E28" s="85"/>
      <c r="F28" s="86"/>
      <c r="G28" s="13"/>
    </row>
    <row r="29" spans="1:7" ht="57.75" customHeight="1" x14ac:dyDescent="0.25">
      <c r="A29" s="2" t="s">
        <v>53</v>
      </c>
      <c r="B29" s="12" t="s">
        <v>12</v>
      </c>
      <c r="C29" s="12">
        <v>1</v>
      </c>
      <c r="D29" s="12">
        <v>1.25</v>
      </c>
      <c r="E29" s="12">
        <f>D29-C29</f>
        <v>0.25</v>
      </c>
      <c r="F29" s="12">
        <v>1</v>
      </c>
      <c r="G29" s="13"/>
    </row>
    <row r="30" spans="1:7" ht="31.5" customHeight="1" x14ac:dyDescent="0.25">
      <c r="A30" s="2" t="s">
        <v>39</v>
      </c>
      <c r="B30" s="12" t="s">
        <v>12</v>
      </c>
      <c r="C30" s="12">
        <v>1</v>
      </c>
      <c r="D30" s="12">
        <v>2.2999999999999998</v>
      </c>
      <c r="E30" s="12">
        <f>D30-C30</f>
        <v>1.2999999999999998</v>
      </c>
      <c r="F30" s="12">
        <v>1</v>
      </c>
      <c r="G30" s="13"/>
    </row>
    <row r="31" spans="1:7" ht="21" customHeight="1" x14ac:dyDescent="0.25">
      <c r="A31" s="3" t="s">
        <v>15</v>
      </c>
      <c r="B31" s="4"/>
      <c r="C31" s="4"/>
      <c r="D31" s="4"/>
      <c r="E31" s="4"/>
      <c r="F31" s="4">
        <f>F29+F30</f>
        <v>2</v>
      </c>
      <c r="G31" s="13"/>
    </row>
    <row r="32" spans="1:7" s="6" customFormat="1" ht="17.25" customHeight="1" x14ac:dyDescent="0.25">
      <c r="A32" s="71" t="s">
        <v>72</v>
      </c>
      <c r="B32" s="85"/>
      <c r="C32" s="85"/>
      <c r="D32" s="85"/>
      <c r="E32" s="85"/>
      <c r="F32" s="86"/>
      <c r="G32" s="5"/>
    </row>
    <row r="33" spans="1:7" s="6" customFormat="1" ht="87.75" customHeight="1" x14ac:dyDescent="0.25">
      <c r="A33" s="2" t="s">
        <v>41</v>
      </c>
      <c r="B33" s="12" t="s">
        <v>42</v>
      </c>
      <c r="C33" s="12" t="s">
        <v>40</v>
      </c>
      <c r="D33" s="12">
        <v>7</v>
      </c>
      <c r="E33" s="12">
        <v>0</v>
      </c>
      <c r="F33" s="12">
        <v>0</v>
      </c>
      <c r="G33" s="5"/>
    </row>
    <row r="34" spans="1:7" s="6" customFormat="1" ht="87.75" customHeight="1" x14ac:dyDescent="0.2">
      <c r="A34" s="7" t="s">
        <v>43</v>
      </c>
      <c r="B34" s="12" t="s">
        <v>44</v>
      </c>
      <c r="C34" s="12" t="s">
        <v>45</v>
      </c>
      <c r="D34" s="12">
        <v>10</v>
      </c>
      <c r="E34" s="12">
        <v>0</v>
      </c>
      <c r="F34" s="12">
        <v>0</v>
      </c>
      <c r="G34" s="5"/>
    </row>
    <row r="35" spans="1:7" s="6" customFormat="1" ht="17.25" customHeight="1" x14ac:dyDescent="0.25">
      <c r="A35" s="3" t="s">
        <v>15</v>
      </c>
      <c r="B35" s="4"/>
      <c r="C35" s="4"/>
      <c r="D35" s="4"/>
      <c r="E35" s="4"/>
      <c r="F35" s="4">
        <f>F32+F33+F34</f>
        <v>0</v>
      </c>
      <c r="G35" s="5"/>
    </row>
    <row r="36" spans="1:7" s="6" customFormat="1" ht="17.25" customHeight="1" x14ac:dyDescent="0.25">
      <c r="A36" s="87" t="s">
        <v>30</v>
      </c>
      <c r="B36" s="88"/>
      <c r="C36" s="88"/>
      <c r="D36" s="88"/>
      <c r="E36" s="88"/>
      <c r="F36" s="89"/>
      <c r="G36" s="5"/>
    </row>
    <row r="37" spans="1:7" s="6" customFormat="1" ht="17.25" customHeight="1" x14ac:dyDescent="0.2">
      <c r="A37" s="77" t="s">
        <v>74</v>
      </c>
      <c r="B37" s="78"/>
      <c r="C37" s="78"/>
      <c r="D37" s="78"/>
      <c r="E37" s="78"/>
      <c r="F37" s="79"/>
      <c r="G37" s="5"/>
    </row>
    <row r="38" spans="1:7" s="6" customFormat="1" ht="28.5" customHeight="1" x14ac:dyDescent="0.25">
      <c r="A38" s="2" t="s">
        <v>75</v>
      </c>
      <c r="B38" s="12" t="s">
        <v>12</v>
      </c>
      <c r="C38" s="12" t="s">
        <v>99</v>
      </c>
      <c r="D38" s="12">
        <v>89</v>
      </c>
      <c r="E38" s="12">
        <v>7</v>
      </c>
      <c r="F38" s="12">
        <v>1</v>
      </c>
      <c r="G38" s="5"/>
    </row>
    <row r="39" spans="1:7" s="6" customFormat="1" ht="31.5" customHeight="1" x14ac:dyDescent="0.25">
      <c r="A39" s="2" t="s">
        <v>77</v>
      </c>
      <c r="B39" s="12" t="s">
        <v>44</v>
      </c>
      <c r="C39" s="12" t="s">
        <v>78</v>
      </c>
      <c r="D39" s="12" t="s">
        <v>79</v>
      </c>
      <c r="E39" s="12" t="s">
        <v>80</v>
      </c>
      <c r="F39" s="12">
        <v>1</v>
      </c>
      <c r="G39" s="5"/>
    </row>
    <row r="40" spans="1:7" s="6" customFormat="1" ht="33" customHeight="1" x14ac:dyDescent="0.25">
      <c r="A40" s="2" t="s">
        <v>81</v>
      </c>
      <c r="B40" s="12" t="s">
        <v>44</v>
      </c>
      <c r="C40" s="12">
        <v>1770</v>
      </c>
      <c r="D40" s="12">
        <v>1775</v>
      </c>
      <c r="E40" s="12">
        <v>5</v>
      </c>
      <c r="F40" s="12">
        <v>1</v>
      </c>
      <c r="G40" s="5"/>
    </row>
    <row r="41" spans="1:7" s="6" customFormat="1" ht="20.25" customHeight="1" x14ac:dyDescent="0.2">
      <c r="A41" s="80" t="s">
        <v>82</v>
      </c>
      <c r="B41" s="81"/>
      <c r="C41" s="81"/>
      <c r="D41" s="81"/>
      <c r="E41" s="81"/>
      <c r="F41" s="82"/>
      <c r="G41" s="5"/>
    </row>
    <row r="42" spans="1:7" s="6" customFormat="1" ht="62.25" customHeight="1" x14ac:dyDescent="0.25">
      <c r="A42" s="2" t="s">
        <v>83</v>
      </c>
      <c r="B42" s="12" t="s">
        <v>44</v>
      </c>
      <c r="C42" s="12">
        <v>948</v>
      </c>
      <c r="D42" s="12">
        <v>1031</v>
      </c>
      <c r="E42" s="12">
        <v>83</v>
      </c>
      <c r="F42" s="12">
        <v>1</v>
      </c>
      <c r="G42" s="5"/>
    </row>
    <row r="43" spans="1:7" s="6" customFormat="1" ht="33" customHeight="1" x14ac:dyDescent="0.2">
      <c r="A43" s="80" t="s">
        <v>84</v>
      </c>
      <c r="B43" s="81"/>
      <c r="C43" s="81"/>
      <c r="D43" s="81"/>
      <c r="E43" s="81"/>
      <c r="F43" s="82"/>
      <c r="G43" s="5"/>
    </row>
    <row r="44" spans="1:7" s="6" customFormat="1" ht="33" customHeight="1" x14ac:dyDescent="0.25">
      <c r="A44" s="2" t="s">
        <v>85</v>
      </c>
      <c r="B44" s="12" t="s">
        <v>12</v>
      </c>
      <c r="C44" s="12">
        <v>88.7</v>
      </c>
      <c r="D44" s="12">
        <v>89</v>
      </c>
      <c r="E44" s="12">
        <v>0.3</v>
      </c>
      <c r="F44" s="12">
        <v>1</v>
      </c>
      <c r="G44" s="5"/>
    </row>
    <row r="45" spans="1:7" s="6" customFormat="1" ht="57.75" customHeight="1" x14ac:dyDescent="0.25">
      <c r="A45" s="2" t="s">
        <v>86</v>
      </c>
      <c r="B45" s="12" t="s">
        <v>12</v>
      </c>
      <c r="C45" s="12">
        <v>94.4</v>
      </c>
      <c r="D45" s="12">
        <v>95.4</v>
      </c>
      <c r="E45" s="12">
        <v>1</v>
      </c>
      <c r="F45" s="12">
        <v>1</v>
      </c>
      <c r="G45" s="5"/>
    </row>
    <row r="46" spans="1:7" s="6" customFormat="1" ht="30.75" customHeight="1" x14ac:dyDescent="0.2">
      <c r="A46" s="80" t="s">
        <v>87</v>
      </c>
      <c r="B46" s="81"/>
      <c r="C46" s="81"/>
      <c r="D46" s="81"/>
      <c r="E46" s="81"/>
      <c r="F46" s="82"/>
      <c r="G46" s="5"/>
    </row>
    <row r="47" spans="1:7" s="6" customFormat="1" ht="45.75" customHeight="1" x14ac:dyDescent="0.25">
      <c r="A47" s="2" t="s">
        <v>88</v>
      </c>
      <c r="B47" s="12" t="s">
        <v>89</v>
      </c>
      <c r="C47" s="12" t="s">
        <v>90</v>
      </c>
      <c r="D47" s="12">
        <v>4</v>
      </c>
      <c r="E47" s="12">
        <v>2</v>
      </c>
      <c r="F47" s="12">
        <v>1</v>
      </c>
      <c r="G47" s="5"/>
    </row>
    <row r="48" spans="1:7" s="6" customFormat="1" ht="30.75" customHeight="1" x14ac:dyDescent="0.25">
      <c r="A48" s="2" t="s">
        <v>91</v>
      </c>
      <c r="B48" s="12" t="s">
        <v>89</v>
      </c>
      <c r="C48" s="12" t="s">
        <v>92</v>
      </c>
      <c r="D48" s="12">
        <v>5</v>
      </c>
      <c r="E48" s="12">
        <v>2</v>
      </c>
      <c r="F48" s="12">
        <v>1</v>
      </c>
      <c r="G48" s="5"/>
    </row>
    <row r="49" spans="1:7" s="6" customFormat="1" ht="17.25" customHeight="1" x14ac:dyDescent="0.25">
      <c r="A49" s="3" t="s">
        <v>15</v>
      </c>
      <c r="B49" s="4"/>
      <c r="C49" s="4"/>
      <c r="D49" s="4"/>
      <c r="E49" s="4"/>
      <c r="F49" s="4">
        <v>8</v>
      </c>
      <c r="G49" s="5"/>
    </row>
    <row r="50" spans="1:7" s="6" customFormat="1" ht="17.25" customHeight="1" x14ac:dyDescent="0.25">
      <c r="A50" s="71" t="s">
        <v>31</v>
      </c>
      <c r="B50" s="72"/>
      <c r="C50" s="72"/>
      <c r="D50" s="72"/>
      <c r="E50" s="72"/>
      <c r="F50" s="73"/>
      <c r="G50" s="5"/>
    </row>
    <row r="51" spans="1:7" s="6" customFormat="1" ht="60" customHeight="1" x14ac:dyDescent="0.25">
      <c r="A51" s="2" t="s">
        <v>46</v>
      </c>
      <c r="B51" s="12" t="s">
        <v>44</v>
      </c>
      <c r="C51" s="12">
        <v>1</v>
      </c>
      <c r="D51" s="12">
        <v>2</v>
      </c>
      <c r="E51" s="12">
        <v>1</v>
      </c>
      <c r="F51" s="12">
        <v>1</v>
      </c>
      <c r="G51" s="5"/>
    </row>
    <row r="52" spans="1:7" s="6" customFormat="1" ht="31.5" customHeight="1" x14ac:dyDescent="0.25">
      <c r="A52" s="2" t="s">
        <v>47</v>
      </c>
      <c r="B52" s="12" t="s">
        <v>44</v>
      </c>
      <c r="C52" s="12">
        <v>6</v>
      </c>
      <c r="D52" s="12">
        <v>3</v>
      </c>
      <c r="E52" s="12">
        <v>-3</v>
      </c>
      <c r="F52" s="12">
        <v>-1</v>
      </c>
      <c r="G52" s="5"/>
    </row>
    <row r="53" spans="1:7" s="6" customFormat="1" ht="30.75" customHeight="1" x14ac:dyDescent="0.25">
      <c r="A53" s="2" t="s">
        <v>48</v>
      </c>
      <c r="B53" s="12" t="s">
        <v>19</v>
      </c>
      <c r="C53" s="12">
        <v>8</v>
      </c>
      <c r="D53" s="12">
        <v>8</v>
      </c>
      <c r="E53" s="12">
        <v>0</v>
      </c>
      <c r="F53" s="12">
        <v>0</v>
      </c>
      <c r="G53" s="5"/>
    </row>
    <row r="54" spans="1:7" s="6" customFormat="1" ht="18" customHeight="1" x14ac:dyDescent="0.25">
      <c r="A54" s="3" t="s">
        <v>15</v>
      </c>
      <c r="B54" s="4"/>
      <c r="C54" s="4"/>
      <c r="D54" s="4"/>
      <c r="E54" s="4"/>
      <c r="F54" s="4">
        <v>0</v>
      </c>
      <c r="G54" s="5"/>
    </row>
    <row r="55" spans="1:7" s="6" customFormat="1" ht="17.25" customHeight="1" x14ac:dyDescent="0.25">
      <c r="A55" s="83" t="s">
        <v>32</v>
      </c>
      <c r="B55" s="84"/>
      <c r="C55" s="84"/>
      <c r="D55" s="84"/>
      <c r="E55" s="84"/>
      <c r="F55" s="84"/>
      <c r="G55" s="5"/>
    </row>
    <row r="56" spans="1:7" s="6" customFormat="1" ht="24" customHeight="1" x14ac:dyDescent="0.25">
      <c r="A56" s="2" t="s">
        <v>49</v>
      </c>
      <c r="B56" s="14" t="s">
        <v>50</v>
      </c>
      <c r="C56" s="14" t="s">
        <v>73</v>
      </c>
      <c r="D56" s="14" t="s">
        <v>93</v>
      </c>
      <c r="E56" s="14" t="s">
        <v>94</v>
      </c>
      <c r="F56" s="14">
        <v>1</v>
      </c>
      <c r="G56" s="5"/>
    </row>
    <row r="57" spans="1:7" s="6" customFormat="1" ht="18" customHeight="1" x14ac:dyDescent="0.25">
      <c r="A57" s="3" t="s">
        <v>15</v>
      </c>
      <c r="B57" s="4"/>
      <c r="C57" s="4"/>
      <c r="D57" s="4"/>
      <c r="E57" s="4"/>
      <c r="F57" s="4">
        <v>1</v>
      </c>
      <c r="G57" s="5"/>
    </row>
    <row r="58" spans="1:7" s="6" customFormat="1" ht="17.25" customHeight="1" x14ac:dyDescent="0.25">
      <c r="A58" s="71" t="s">
        <v>33</v>
      </c>
      <c r="B58" s="72"/>
      <c r="C58" s="72"/>
      <c r="D58" s="72"/>
      <c r="E58" s="72"/>
      <c r="F58" s="73"/>
      <c r="G58" s="5"/>
    </row>
    <row r="59" spans="1:7" s="6" customFormat="1" ht="30.75" customHeight="1" x14ac:dyDescent="0.25">
      <c r="A59" s="2" t="s">
        <v>51</v>
      </c>
      <c r="B59" s="12" t="s">
        <v>52</v>
      </c>
      <c r="C59" s="12">
        <v>7</v>
      </c>
      <c r="D59" s="12">
        <v>7</v>
      </c>
      <c r="E59" s="12">
        <v>0</v>
      </c>
      <c r="F59" s="12">
        <v>0</v>
      </c>
      <c r="G59" s="5"/>
    </row>
    <row r="60" spans="1:7" s="6" customFormat="1" ht="18.75" customHeight="1" x14ac:dyDescent="0.25">
      <c r="A60" s="3" t="s">
        <v>15</v>
      </c>
      <c r="B60" s="4"/>
      <c r="C60" s="4"/>
      <c r="D60" s="4"/>
      <c r="E60" s="4"/>
      <c r="F60" s="4">
        <v>0</v>
      </c>
      <c r="G60" s="5"/>
    </row>
    <row r="61" spans="1:7" s="6" customFormat="1" ht="31.5" customHeight="1" x14ac:dyDescent="0.25">
      <c r="A61" s="71" t="s">
        <v>34</v>
      </c>
      <c r="B61" s="72"/>
      <c r="C61" s="72"/>
      <c r="D61" s="72"/>
      <c r="E61" s="72"/>
      <c r="F61" s="73"/>
      <c r="G61" s="5"/>
    </row>
    <row r="62" spans="1:7" s="6" customFormat="1" ht="31.5" customHeight="1" x14ac:dyDescent="0.25">
      <c r="A62" s="8" t="s">
        <v>76</v>
      </c>
      <c r="B62" s="9" t="s">
        <v>60</v>
      </c>
      <c r="C62" s="9">
        <v>11</v>
      </c>
      <c r="D62" s="9">
        <v>11</v>
      </c>
      <c r="E62" s="9">
        <v>0</v>
      </c>
      <c r="F62" s="9">
        <v>0</v>
      </c>
      <c r="G62" s="5"/>
    </row>
    <row r="63" spans="1:7" s="6" customFormat="1" ht="17.25" customHeight="1" x14ac:dyDescent="0.25">
      <c r="A63" s="3" t="s">
        <v>15</v>
      </c>
      <c r="B63" s="4"/>
      <c r="C63" s="4"/>
      <c r="D63" s="4"/>
      <c r="E63" s="4"/>
      <c r="F63" s="4">
        <v>0</v>
      </c>
      <c r="G63" s="5"/>
    </row>
    <row r="64" spans="1:7" s="6" customFormat="1" ht="28.5" customHeight="1" x14ac:dyDescent="0.25">
      <c r="A64" s="71" t="s">
        <v>35</v>
      </c>
      <c r="B64" s="72"/>
      <c r="C64" s="72"/>
      <c r="D64" s="72"/>
      <c r="E64" s="72"/>
      <c r="F64" s="73"/>
      <c r="G64" s="5"/>
    </row>
    <row r="65" spans="1:7" s="6" customFormat="1" ht="45.75" customHeight="1" x14ac:dyDescent="0.25">
      <c r="A65" s="2" t="s">
        <v>68</v>
      </c>
      <c r="B65" s="12" t="s">
        <v>19</v>
      </c>
      <c r="C65" s="9">
        <v>10000</v>
      </c>
      <c r="D65" s="9">
        <v>10155</v>
      </c>
      <c r="E65" s="9">
        <v>155</v>
      </c>
      <c r="F65" s="9">
        <v>1</v>
      </c>
      <c r="G65" s="5"/>
    </row>
    <row r="66" spans="1:7" s="6" customFormat="1" ht="17.25" customHeight="1" x14ac:dyDescent="0.25">
      <c r="A66" s="3" t="s">
        <v>15</v>
      </c>
      <c r="B66" s="4"/>
      <c r="C66" s="4"/>
      <c r="D66" s="4"/>
      <c r="E66" s="4"/>
      <c r="F66" s="4">
        <v>1</v>
      </c>
      <c r="G66" s="5"/>
    </row>
    <row r="67" spans="1:7" s="6" customFormat="1" ht="17.25" customHeight="1" x14ac:dyDescent="0.25">
      <c r="A67" s="71" t="s">
        <v>36</v>
      </c>
      <c r="B67" s="72"/>
      <c r="C67" s="72"/>
      <c r="D67" s="72"/>
      <c r="E67" s="72"/>
      <c r="F67" s="73"/>
      <c r="G67" s="5"/>
    </row>
    <row r="68" spans="1:7" s="6" customFormat="1" ht="81" customHeight="1" x14ac:dyDescent="0.2">
      <c r="A68" s="7" t="s">
        <v>61</v>
      </c>
      <c r="B68" s="12" t="s">
        <v>19</v>
      </c>
      <c r="C68" s="12" t="s">
        <v>64</v>
      </c>
      <c r="D68" s="12">
        <v>11</v>
      </c>
      <c r="E68" s="12">
        <v>4</v>
      </c>
      <c r="F68" s="12">
        <v>1</v>
      </c>
      <c r="G68" s="5"/>
    </row>
    <row r="69" spans="1:7" s="6" customFormat="1" ht="92.25" customHeight="1" x14ac:dyDescent="0.2">
      <c r="A69" s="7" t="s">
        <v>59</v>
      </c>
      <c r="B69" s="12" t="s">
        <v>44</v>
      </c>
      <c r="C69" s="12" t="s">
        <v>65</v>
      </c>
      <c r="D69" s="12">
        <v>70</v>
      </c>
      <c r="E69" s="12">
        <v>43</v>
      </c>
      <c r="F69" s="12">
        <v>1</v>
      </c>
      <c r="G69" s="5"/>
    </row>
    <row r="70" spans="1:7" s="6" customFormat="1" ht="21.75" customHeight="1" x14ac:dyDescent="0.25">
      <c r="A70" s="3" t="s">
        <v>15</v>
      </c>
      <c r="B70" s="4"/>
      <c r="C70" s="4"/>
      <c r="D70" s="4"/>
      <c r="E70" s="4"/>
      <c r="F70" s="4">
        <f>F68+F69</f>
        <v>2</v>
      </c>
      <c r="G70" s="5"/>
    </row>
    <row r="71" spans="1:7" s="6" customFormat="1" ht="29.25" customHeight="1" x14ac:dyDescent="0.25">
      <c r="A71" s="74" t="s">
        <v>37</v>
      </c>
      <c r="B71" s="75"/>
      <c r="C71" s="75"/>
      <c r="D71" s="75"/>
      <c r="E71" s="75"/>
      <c r="F71" s="76"/>
      <c r="G71" s="5"/>
    </row>
    <row r="72" spans="1:7" s="6" customFormat="1" ht="15.75" customHeight="1" x14ac:dyDescent="0.25">
      <c r="A72" s="8" t="s">
        <v>63</v>
      </c>
      <c r="B72" s="9" t="s">
        <v>19</v>
      </c>
      <c r="C72" s="9">
        <v>3</v>
      </c>
      <c r="D72" s="9">
        <v>3</v>
      </c>
      <c r="E72" s="9">
        <v>0</v>
      </c>
      <c r="F72" s="9">
        <v>0</v>
      </c>
      <c r="G72" s="5"/>
    </row>
    <row r="73" spans="1:7" s="6" customFormat="1" ht="28.5" customHeight="1" x14ac:dyDescent="0.25">
      <c r="A73" s="8" t="s">
        <v>62</v>
      </c>
      <c r="B73" s="9" t="s">
        <v>19</v>
      </c>
      <c r="C73" s="9">
        <v>3</v>
      </c>
      <c r="D73" s="9">
        <v>3</v>
      </c>
      <c r="E73" s="9">
        <v>0</v>
      </c>
      <c r="F73" s="9">
        <v>0</v>
      </c>
      <c r="G73" s="5"/>
    </row>
    <row r="74" spans="1:7" s="6" customFormat="1" ht="17.25" customHeight="1" x14ac:dyDescent="0.25">
      <c r="A74" s="3" t="s">
        <v>15</v>
      </c>
      <c r="B74" s="4"/>
      <c r="C74" s="4"/>
      <c r="D74" s="4"/>
      <c r="E74" s="4"/>
      <c r="F74" s="4">
        <f>F69+F71+F72+F73</f>
        <v>1</v>
      </c>
      <c r="G74" s="5"/>
    </row>
    <row r="75" spans="1:7" s="6" customFormat="1" ht="17.25" customHeight="1" x14ac:dyDescent="0.25">
      <c r="A75" s="74" t="s">
        <v>38</v>
      </c>
      <c r="B75" s="75"/>
      <c r="C75" s="75"/>
      <c r="D75" s="75"/>
      <c r="E75" s="75"/>
      <c r="F75" s="76"/>
      <c r="G75" s="5"/>
    </row>
    <row r="76" spans="1:7" ht="50.25" customHeight="1" x14ac:dyDescent="0.25">
      <c r="A76" s="2" t="s">
        <v>66</v>
      </c>
      <c r="B76" s="12" t="s">
        <v>12</v>
      </c>
      <c r="C76" s="12">
        <v>5</v>
      </c>
      <c r="D76" s="12">
        <v>5.2</v>
      </c>
      <c r="E76" s="12">
        <v>0.2</v>
      </c>
      <c r="F76" s="12">
        <v>1</v>
      </c>
      <c r="G76" s="13"/>
    </row>
    <row r="77" spans="1:7" ht="46.5" customHeight="1" x14ac:dyDescent="0.25">
      <c r="A77" s="2" t="s">
        <v>67</v>
      </c>
      <c r="B77" s="12" t="s">
        <v>12</v>
      </c>
      <c r="C77" s="12">
        <v>10</v>
      </c>
      <c r="D77" s="12">
        <v>19.8</v>
      </c>
      <c r="E77" s="12">
        <v>9.8000000000000007</v>
      </c>
      <c r="F77" s="12">
        <v>1</v>
      </c>
      <c r="G77" s="13"/>
    </row>
    <row r="78" spans="1:7" ht="17.25" customHeight="1" x14ac:dyDescent="0.25">
      <c r="A78" s="3" t="s">
        <v>15</v>
      </c>
      <c r="B78" s="4"/>
      <c r="C78" s="4"/>
      <c r="D78" s="4"/>
      <c r="E78" s="4"/>
      <c r="F78" s="4">
        <v>2</v>
      </c>
      <c r="G78" s="13"/>
    </row>
    <row r="79" spans="1:7" ht="15" customHeight="1" x14ac:dyDescent="0.25">
      <c r="A79" s="71" t="s">
        <v>100</v>
      </c>
      <c r="B79" s="72"/>
      <c r="C79" s="72"/>
      <c r="D79" s="72"/>
      <c r="E79" s="72"/>
      <c r="F79" s="73"/>
    </row>
    <row r="80" spans="1:7" ht="45" x14ac:dyDescent="0.25">
      <c r="A80" s="8" t="s">
        <v>66</v>
      </c>
      <c r="B80" s="9" t="s">
        <v>12</v>
      </c>
      <c r="C80" s="9">
        <v>5</v>
      </c>
      <c r="D80" s="9">
        <v>5.2</v>
      </c>
      <c r="E80" s="9">
        <v>0.2</v>
      </c>
      <c r="F80" s="9">
        <v>1</v>
      </c>
    </row>
    <row r="81" spans="1:6" ht="45" x14ac:dyDescent="0.25">
      <c r="A81" s="8" t="s">
        <v>67</v>
      </c>
      <c r="B81" s="9" t="s">
        <v>12</v>
      </c>
      <c r="C81" s="9">
        <v>10</v>
      </c>
      <c r="D81" s="9">
        <v>19.8</v>
      </c>
      <c r="E81" s="9">
        <v>9.8000000000000007</v>
      </c>
      <c r="F81" s="9">
        <v>1</v>
      </c>
    </row>
    <row r="82" spans="1:6" x14ac:dyDescent="0.25">
      <c r="A82" s="3" t="s">
        <v>15</v>
      </c>
      <c r="B82" s="4"/>
      <c r="C82" s="4"/>
      <c r="D82" s="4"/>
      <c r="E82" s="4"/>
      <c r="F82" s="4">
        <v>2</v>
      </c>
    </row>
  </sheetData>
  <mergeCells count="27">
    <mergeCell ref="A1:F1"/>
    <mergeCell ref="A2:F2"/>
    <mergeCell ref="A5:F5"/>
    <mergeCell ref="A10:F10"/>
    <mergeCell ref="A15:F15"/>
    <mergeCell ref="C3:F3"/>
    <mergeCell ref="A3:A4"/>
    <mergeCell ref="B3:B4"/>
    <mergeCell ref="A18:F18"/>
    <mergeCell ref="A22:F22"/>
    <mergeCell ref="A64:F64"/>
    <mergeCell ref="A67:F67"/>
    <mergeCell ref="A71:F71"/>
    <mergeCell ref="A41:F41"/>
    <mergeCell ref="A43:F43"/>
    <mergeCell ref="A24:F24"/>
    <mergeCell ref="A28:F28"/>
    <mergeCell ref="A32:F32"/>
    <mergeCell ref="A36:F36"/>
    <mergeCell ref="A79:F79"/>
    <mergeCell ref="A75:F75"/>
    <mergeCell ref="A37:F37"/>
    <mergeCell ref="A46:F46"/>
    <mergeCell ref="A50:F50"/>
    <mergeCell ref="A55:F55"/>
    <mergeCell ref="A58:F58"/>
    <mergeCell ref="A61:F6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4"/>
  <sheetViews>
    <sheetView topLeftCell="A145" zoomScaleNormal="100" workbookViewId="0">
      <selection activeCell="E137" sqref="E137"/>
    </sheetView>
  </sheetViews>
  <sheetFormatPr defaultColWidth="25.5703125" defaultRowHeight="15" x14ac:dyDescent="0.25"/>
  <cols>
    <col min="1" max="1" width="3.7109375" style="15" customWidth="1"/>
    <col min="2" max="2" width="48.85546875" style="1" customWidth="1"/>
    <col min="3" max="3" width="17.7109375" style="1" customWidth="1"/>
    <col min="4" max="4" width="16.7109375" style="1" customWidth="1"/>
    <col min="5" max="5" width="11.7109375" style="1" customWidth="1"/>
    <col min="6" max="6" width="12" style="27" customWidth="1"/>
    <col min="7" max="7" width="11.85546875" style="1" customWidth="1"/>
    <col min="8" max="8" width="7.5703125" style="1" customWidth="1"/>
    <col min="9" max="16384" width="25.5703125" style="1"/>
  </cols>
  <sheetData>
    <row r="1" spans="1:8" x14ac:dyDescent="0.25">
      <c r="B1" s="90" t="s">
        <v>227</v>
      </c>
      <c r="C1" s="90"/>
      <c r="D1" s="90"/>
      <c r="E1" s="90"/>
      <c r="F1" s="90"/>
      <c r="G1" s="90"/>
    </row>
    <row r="2" spans="1:8" x14ac:dyDescent="0.25">
      <c r="B2" s="91" t="s">
        <v>1</v>
      </c>
      <c r="C2" s="91"/>
      <c r="D2" s="91"/>
      <c r="E2" s="91"/>
      <c r="F2" s="91"/>
      <c r="G2" s="91"/>
    </row>
    <row r="3" spans="1:8" ht="15.75" customHeight="1" x14ac:dyDescent="0.25">
      <c r="B3" s="95" t="s">
        <v>2</v>
      </c>
      <c r="C3" s="95" t="s">
        <v>3</v>
      </c>
      <c r="D3" s="95" t="s">
        <v>4</v>
      </c>
      <c r="E3" s="95"/>
      <c r="F3" s="95"/>
      <c r="G3" s="95"/>
    </row>
    <row r="4" spans="1:8" ht="60" x14ac:dyDescent="0.25">
      <c r="B4" s="95"/>
      <c r="C4" s="95"/>
      <c r="D4" s="65" t="s">
        <v>5</v>
      </c>
      <c r="E4" s="65" t="s">
        <v>6</v>
      </c>
      <c r="F4" s="23" t="s">
        <v>228</v>
      </c>
      <c r="G4" s="65" t="s">
        <v>7</v>
      </c>
    </row>
    <row r="5" spans="1:8" s="6" customFormat="1" ht="17.25" customHeight="1" x14ac:dyDescent="0.25">
      <c r="A5" s="15">
        <v>1</v>
      </c>
      <c r="B5" s="96" t="s">
        <v>229</v>
      </c>
      <c r="C5" s="97"/>
      <c r="D5" s="97"/>
      <c r="E5" s="97"/>
      <c r="F5" s="97"/>
      <c r="G5" s="98"/>
      <c r="H5" s="5"/>
    </row>
    <row r="6" spans="1:8" s="6" customFormat="1" ht="30.75" customHeight="1" x14ac:dyDescent="0.25">
      <c r="A6" s="15"/>
      <c r="B6" s="2" t="s">
        <v>51</v>
      </c>
      <c r="C6" s="65" t="s">
        <v>52</v>
      </c>
      <c r="D6" s="65">
        <v>2</v>
      </c>
      <c r="E6" s="38">
        <v>1</v>
      </c>
      <c r="F6" s="21">
        <f>E6/'[1]2017'!E93*100</f>
        <v>25</v>
      </c>
      <c r="G6" s="38">
        <v>-1</v>
      </c>
      <c r="H6" s="5"/>
    </row>
    <row r="7" spans="1:8" s="6" customFormat="1" ht="18.75" customHeight="1" x14ac:dyDescent="0.25">
      <c r="A7" s="15"/>
      <c r="B7" s="3" t="s">
        <v>15</v>
      </c>
      <c r="C7" s="4"/>
      <c r="D7" s="4"/>
      <c r="E7" s="16"/>
      <c r="F7" s="25"/>
      <c r="G7" s="16">
        <v>-1</v>
      </c>
      <c r="H7" s="5"/>
    </row>
    <row r="8" spans="1:8" s="6" customFormat="1" ht="17.25" customHeight="1" x14ac:dyDescent="0.25">
      <c r="A8" s="15">
        <v>2</v>
      </c>
      <c r="B8" s="96" t="s">
        <v>231</v>
      </c>
      <c r="C8" s="101"/>
      <c r="D8" s="101"/>
      <c r="E8" s="101"/>
      <c r="F8" s="101"/>
      <c r="G8" s="102"/>
      <c r="H8" s="5"/>
    </row>
    <row r="9" spans="1:8" s="6" customFormat="1" ht="48" customHeight="1" x14ac:dyDescent="0.25">
      <c r="A9" s="15"/>
      <c r="B9" s="7" t="s">
        <v>232</v>
      </c>
      <c r="C9" s="65" t="s">
        <v>235</v>
      </c>
      <c r="D9" s="62" t="s">
        <v>234</v>
      </c>
      <c r="E9" s="38">
        <v>103</v>
      </c>
      <c r="F9" s="21">
        <v>103</v>
      </c>
      <c r="G9" s="38">
        <v>1</v>
      </c>
      <c r="H9" s="5"/>
    </row>
    <row r="10" spans="1:8" s="6" customFormat="1" ht="49.5" customHeight="1" x14ac:dyDescent="0.25">
      <c r="A10" s="15"/>
      <c r="B10" s="7" t="s">
        <v>181</v>
      </c>
      <c r="C10" s="65" t="s">
        <v>166</v>
      </c>
      <c r="D10" s="65" t="s">
        <v>233</v>
      </c>
      <c r="E10" s="38">
        <v>237</v>
      </c>
      <c r="F10" s="21">
        <v>100</v>
      </c>
      <c r="G10" s="38">
        <v>0</v>
      </c>
      <c r="H10" s="5"/>
    </row>
    <row r="11" spans="1:8" s="6" customFormat="1" ht="17.25" customHeight="1" x14ac:dyDescent="0.25">
      <c r="A11" s="15"/>
      <c r="B11" s="3" t="s">
        <v>15</v>
      </c>
      <c r="C11" s="4"/>
      <c r="D11" s="4"/>
      <c r="E11" s="16"/>
      <c r="F11" s="25"/>
      <c r="G11" s="16">
        <f>G9+G10</f>
        <v>1</v>
      </c>
      <c r="H11" s="5"/>
    </row>
    <row r="12" spans="1:8" s="6" customFormat="1" ht="17.25" customHeight="1" x14ac:dyDescent="0.25">
      <c r="A12" s="15">
        <v>3</v>
      </c>
      <c r="B12" s="96" t="s">
        <v>114</v>
      </c>
      <c r="C12" s="101"/>
      <c r="D12" s="101"/>
      <c r="E12" s="101"/>
      <c r="F12" s="101"/>
      <c r="G12" s="102"/>
      <c r="H12" s="5"/>
    </row>
    <row r="13" spans="1:8" s="6" customFormat="1" ht="17.25" customHeight="1" x14ac:dyDescent="0.25">
      <c r="A13" s="15"/>
      <c r="B13" s="77" t="s">
        <v>131</v>
      </c>
      <c r="C13" s="78"/>
      <c r="D13" s="78"/>
      <c r="E13" s="78"/>
      <c r="F13" s="78"/>
      <c r="G13" s="79"/>
      <c r="H13" s="5"/>
    </row>
    <row r="14" spans="1:8" s="6" customFormat="1" ht="73.5" customHeight="1" x14ac:dyDescent="0.25">
      <c r="A14" s="15"/>
      <c r="B14" s="2" t="s">
        <v>115</v>
      </c>
      <c r="C14" s="65" t="s">
        <v>12</v>
      </c>
      <c r="D14" s="65">
        <v>50</v>
      </c>
      <c r="E14" s="38">
        <v>50</v>
      </c>
      <c r="F14" s="21">
        <f>E14/'2019'!E16*100</f>
        <v>384.61538461538464</v>
      </c>
      <c r="G14" s="38">
        <v>-1</v>
      </c>
      <c r="H14" s="5"/>
    </row>
    <row r="15" spans="1:8" s="6" customFormat="1" ht="78.75" customHeight="1" x14ac:dyDescent="0.25">
      <c r="A15" s="15"/>
      <c r="B15" s="2" t="s">
        <v>116</v>
      </c>
      <c r="C15" s="65" t="s">
        <v>12</v>
      </c>
      <c r="D15" s="65">
        <v>100</v>
      </c>
      <c r="E15" s="38">
        <v>100</v>
      </c>
      <c r="F15" s="21">
        <f>E15/'2019'!E17*100</f>
        <v>680.27210884353747</v>
      </c>
      <c r="G15" s="38">
        <v>0</v>
      </c>
      <c r="H15" s="5"/>
    </row>
    <row r="16" spans="1:8" s="6" customFormat="1" ht="45.75" customHeight="1" x14ac:dyDescent="0.25">
      <c r="A16" s="15"/>
      <c r="B16" s="2" t="s">
        <v>117</v>
      </c>
      <c r="C16" s="65" t="s">
        <v>44</v>
      </c>
      <c r="D16" s="65">
        <v>15</v>
      </c>
      <c r="E16" s="38">
        <v>13</v>
      </c>
      <c r="F16" s="21">
        <f>E16/'2019'!E18*100</f>
        <v>13</v>
      </c>
      <c r="G16" s="38">
        <v>-1</v>
      </c>
      <c r="H16" s="5"/>
    </row>
    <row r="17" spans="1:8" s="6" customFormat="1" ht="62.25" customHeight="1" x14ac:dyDescent="0.25">
      <c r="A17" s="15"/>
      <c r="B17" s="2" t="s">
        <v>118</v>
      </c>
      <c r="C17" s="65" t="s">
        <v>12</v>
      </c>
      <c r="D17" s="65">
        <v>15</v>
      </c>
      <c r="E17" s="38">
        <v>14.7</v>
      </c>
      <c r="F17" s="21">
        <f>E17/'2019'!E19*100</f>
        <v>41.17647058823529</v>
      </c>
      <c r="G17" s="38">
        <v>-1</v>
      </c>
      <c r="H17" s="5"/>
    </row>
    <row r="18" spans="1:8" s="6" customFormat="1" ht="92.25" customHeight="1" x14ac:dyDescent="0.25">
      <c r="A18" s="15"/>
      <c r="B18" s="28" t="s">
        <v>119</v>
      </c>
      <c r="C18" s="66" t="s">
        <v>12</v>
      </c>
      <c r="D18" s="66" t="s">
        <v>120</v>
      </c>
      <c r="E18" s="29">
        <v>100</v>
      </c>
      <c r="F18" s="21" t="e">
        <f>E18/'2019'!E20*100</f>
        <v>#DIV/0!</v>
      </c>
      <c r="G18" s="29">
        <v>0</v>
      </c>
      <c r="H18" s="5"/>
    </row>
    <row r="19" spans="1:8" s="6" customFormat="1" ht="92.25" customHeight="1" x14ac:dyDescent="0.25">
      <c r="A19" s="8"/>
      <c r="B19" s="2" t="s">
        <v>121</v>
      </c>
      <c r="C19" s="65" t="s">
        <v>12</v>
      </c>
      <c r="D19" s="65">
        <v>15</v>
      </c>
      <c r="E19" s="38">
        <v>35.700000000000003</v>
      </c>
      <c r="F19" s="21">
        <f>E19/'2019'!E21*100</f>
        <v>255.00000000000003</v>
      </c>
      <c r="G19" s="38">
        <v>1</v>
      </c>
      <c r="H19" s="5"/>
    </row>
    <row r="20" spans="1:8" s="6" customFormat="1" ht="20.25" customHeight="1" x14ac:dyDescent="0.25">
      <c r="A20" s="15"/>
      <c r="B20" s="109" t="s">
        <v>130</v>
      </c>
      <c r="C20" s="110"/>
      <c r="D20" s="110"/>
      <c r="E20" s="110"/>
      <c r="F20" s="110"/>
      <c r="G20" s="111"/>
      <c r="H20" s="5"/>
    </row>
    <row r="21" spans="1:8" s="6" customFormat="1" ht="63" customHeight="1" x14ac:dyDescent="0.25">
      <c r="A21" s="15"/>
      <c r="B21" s="30" t="s">
        <v>122</v>
      </c>
      <c r="C21" s="58" t="s">
        <v>12</v>
      </c>
      <c r="D21" s="58"/>
      <c r="E21" s="38">
        <v>14</v>
      </c>
      <c r="F21" s="21">
        <f>E21/'[1]2017'!E48*100</f>
        <v>105.26315789473684</v>
      </c>
      <c r="G21" s="58">
        <v>1</v>
      </c>
      <c r="H21" s="5"/>
    </row>
    <row r="22" spans="1:8" s="6" customFormat="1" ht="93.75" customHeight="1" x14ac:dyDescent="0.25">
      <c r="A22" s="15"/>
      <c r="B22" s="2" t="s">
        <v>119</v>
      </c>
      <c r="C22" s="58" t="s">
        <v>12</v>
      </c>
      <c r="D22" s="66" t="s">
        <v>120</v>
      </c>
      <c r="E22" s="38">
        <v>100</v>
      </c>
      <c r="F22" s="21">
        <f>E22/'[1]2017'!E49*100</f>
        <v>100</v>
      </c>
      <c r="G22" s="38">
        <v>0</v>
      </c>
      <c r="H22" s="5"/>
    </row>
    <row r="23" spans="1:8" s="6" customFormat="1" ht="46.5" customHeight="1" x14ac:dyDescent="0.25">
      <c r="A23" s="15"/>
      <c r="B23" s="2" t="s">
        <v>123</v>
      </c>
      <c r="C23" s="58" t="s">
        <v>12</v>
      </c>
      <c r="D23" s="66" t="s">
        <v>120</v>
      </c>
      <c r="E23" s="38">
        <v>94</v>
      </c>
      <c r="F23" s="21">
        <f>E23/'2019'!E25*100</f>
        <v>8545.454545454546</v>
      </c>
      <c r="G23" s="38">
        <v>0</v>
      </c>
      <c r="H23" s="5"/>
    </row>
    <row r="24" spans="1:8" s="6" customFormat="1" ht="35.25" customHeight="1" x14ac:dyDescent="0.25">
      <c r="A24" s="15"/>
      <c r="B24" s="2" t="s">
        <v>124</v>
      </c>
      <c r="C24" s="65" t="s">
        <v>44</v>
      </c>
      <c r="D24" s="65" t="s">
        <v>125</v>
      </c>
      <c r="E24" s="38">
        <v>14</v>
      </c>
      <c r="F24" s="21">
        <f>E24/'2019'!E26*100</f>
        <v>13.76597836774828</v>
      </c>
      <c r="G24" s="38">
        <v>0</v>
      </c>
      <c r="H24" s="5"/>
    </row>
    <row r="25" spans="1:8" s="6" customFormat="1" ht="93.75" customHeight="1" x14ac:dyDescent="0.25">
      <c r="A25" s="15"/>
      <c r="B25" s="2" t="s">
        <v>126</v>
      </c>
      <c r="C25" s="65" t="s">
        <v>12</v>
      </c>
      <c r="D25" s="65"/>
      <c r="E25" s="38">
        <v>1.1000000000000001</v>
      </c>
      <c r="F25" s="21">
        <f>E25/'2019'!E27*100</f>
        <v>12.222222222222223</v>
      </c>
      <c r="G25" s="38">
        <v>-1</v>
      </c>
      <c r="H25" s="5"/>
    </row>
    <row r="26" spans="1:8" s="6" customFormat="1" ht="61.5" customHeight="1" x14ac:dyDescent="0.25">
      <c r="A26" s="15"/>
      <c r="B26" s="2" t="s">
        <v>127</v>
      </c>
      <c r="C26" s="65" t="s">
        <v>12</v>
      </c>
      <c r="D26" s="65">
        <v>100</v>
      </c>
      <c r="E26" s="38">
        <v>101.7</v>
      </c>
      <c r="F26" s="21">
        <f>E26/'[1]2017'!E53*100</f>
        <v>97.97687861271676</v>
      </c>
      <c r="G26" s="38">
        <v>-1</v>
      </c>
      <c r="H26" s="5"/>
    </row>
    <row r="27" spans="1:8" s="6" customFormat="1" ht="105.75" customHeight="1" x14ac:dyDescent="0.25">
      <c r="A27" s="15"/>
      <c r="B27" s="2" t="s">
        <v>128</v>
      </c>
      <c r="C27" s="65" t="s">
        <v>12</v>
      </c>
      <c r="D27" s="66" t="s">
        <v>129</v>
      </c>
      <c r="E27" s="38">
        <v>9</v>
      </c>
      <c r="F27" s="21">
        <f>E27/'2019'!E29*100</f>
        <v>18.75</v>
      </c>
      <c r="G27" s="38">
        <v>1</v>
      </c>
      <c r="H27" s="5"/>
    </row>
    <row r="28" spans="1:8" s="6" customFormat="1" ht="20.25" customHeight="1" x14ac:dyDescent="0.25">
      <c r="A28" s="15"/>
      <c r="B28" s="77" t="s">
        <v>132</v>
      </c>
      <c r="C28" s="78"/>
      <c r="D28" s="78"/>
      <c r="E28" s="78"/>
      <c r="F28" s="78"/>
      <c r="G28" s="79"/>
      <c r="H28" s="5"/>
    </row>
    <row r="29" spans="1:8" s="6" customFormat="1" ht="76.5" customHeight="1" x14ac:dyDescent="0.25">
      <c r="A29" s="15"/>
      <c r="B29" s="2" t="s">
        <v>133</v>
      </c>
      <c r="C29" s="65" t="s">
        <v>12</v>
      </c>
      <c r="D29" s="66" t="s">
        <v>134</v>
      </c>
      <c r="E29" s="38">
        <v>48</v>
      </c>
      <c r="F29" s="21">
        <f>E29/'2019'!E31*100</f>
        <v>111.62790697674419</v>
      </c>
      <c r="G29" s="38">
        <v>1</v>
      </c>
      <c r="H29" s="5"/>
    </row>
    <row r="30" spans="1:8" s="6" customFormat="1" ht="77.25" customHeight="1" x14ac:dyDescent="0.25">
      <c r="A30" s="15"/>
      <c r="B30" s="2" t="s">
        <v>135</v>
      </c>
      <c r="C30" s="65" t="s">
        <v>12</v>
      </c>
      <c r="D30" s="66" t="s">
        <v>120</v>
      </c>
      <c r="E30" s="38">
        <v>102.7</v>
      </c>
      <c r="F30" s="21">
        <f>E30/'[1]2017'!E57*100</f>
        <v>131.16219667943807</v>
      </c>
      <c r="G30" s="38">
        <v>1</v>
      </c>
      <c r="H30" s="5"/>
    </row>
    <row r="31" spans="1:8" s="6" customFormat="1" ht="88.5" customHeight="1" x14ac:dyDescent="0.25">
      <c r="A31" s="15"/>
      <c r="B31" s="2" t="s">
        <v>136</v>
      </c>
      <c r="C31" s="65" t="s">
        <v>12</v>
      </c>
      <c r="D31" s="66">
        <v>20</v>
      </c>
      <c r="E31" s="38">
        <v>43</v>
      </c>
      <c r="F31" s="21">
        <f>E31/'2019'!E33*100</f>
        <v>3583.3333333333335</v>
      </c>
      <c r="G31" s="38">
        <v>1</v>
      </c>
      <c r="H31" s="5"/>
    </row>
    <row r="32" spans="1:8" s="6" customFormat="1" ht="88.5" customHeight="1" x14ac:dyDescent="0.25">
      <c r="A32" s="15"/>
      <c r="B32" s="2" t="s">
        <v>137</v>
      </c>
      <c r="C32" s="65" t="s">
        <v>12</v>
      </c>
      <c r="D32" s="65">
        <v>7</v>
      </c>
      <c r="E32" s="38">
        <v>19</v>
      </c>
      <c r="F32" s="21" t="e">
        <f>E32/'2019'!E34*100</f>
        <v>#DIV/0!</v>
      </c>
      <c r="G32" s="38">
        <v>1</v>
      </c>
      <c r="H32" s="5"/>
    </row>
    <row r="33" spans="1:8" s="6" customFormat="1" ht="61.5" customHeight="1" x14ac:dyDescent="0.25">
      <c r="A33" s="15"/>
      <c r="B33" s="2" t="s">
        <v>138</v>
      </c>
      <c r="C33" s="65" t="s">
        <v>12</v>
      </c>
      <c r="D33" s="65">
        <v>1</v>
      </c>
      <c r="E33" s="38">
        <v>1.2</v>
      </c>
      <c r="F33" s="21">
        <f>E33/'2019'!E35*100</f>
        <v>24</v>
      </c>
      <c r="G33" s="38">
        <v>0</v>
      </c>
      <c r="H33" s="5"/>
    </row>
    <row r="34" spans="1:8" s="6" customFormat="1" ht="15" customHeight="1" x14ac:dyDescent="0.25">
      <c r="A34" s="15"/>
      <c r="B34" s="80" t="s">
        <v>139</v>
      </c>
      <c r="C34" s="81"/>
      <c r="D34" s="81"/>
      <c r="E34" s="81"/>
      <c r="F34" s="81"/>
      <c r="G34" s="82"/>
      <c r="H34" s="5"/>
    </row>
    <row r="35" spans="1:8" s="6" customFormat="1" ht="45.75" customHeight="1" x14ac:dyDescent="0.25">
      <c r="A35" s="15"/>
      <c r="B35" s="2" t="s">
        <v>140</v>
      </c>
      <c r="C35" s="65" t="s">
        <v>141</v>
      </c>
      <c r="D35" s="65">
        <v>5</v>
      </c>
      <c r="E35" s="38">
        <v>5</v>
      </c>
      <c r="F35" s="21" t="e">
        <f>E35/'2019'!E37*100</f>
        <v>#DIV/0!</v>
      </c>
      <c r="G35" s="38">
        <v>0</v>
      </c>
      <c r="H35" s="5"/>
    </row>
    <row r="36" spans="1:8" s="6" customFormat="1" ht="30.75" customHeight="1" x14ac:dyDescent="0.25">
      <c r="A36" s="15"/>
      <c r="B36" s="2" t="s">
        <v>142</v>
      </c>
      <c r="C36" s="65" t="s">
        <v>89</v>
      </c>
      <c r="D36" s="65">
        <v>0</v>
      </c>
      <c r="E36" s="38">
        <v>0</v>
      </c>
      <c r="F36" s="21">
        <v>100</v>
      </c>
      <c r="G36" s="38">
        <v>0</v>
      </c>
      <c r="H36" s="5"/>
    </row>
    <row r="37" spans="1:8" s="6" customFormat="1" ht="28.5" customHeight="1" x14ac:dyDescent="0.25">
      <c r="A37" s="15"/>
      <c r="B37" s="105" t="s">
        <v>143</v>
      </c>
      <c r="C37" s="99"/>
      <c r="D37" s="99"/>
      <c r="E37" s="99"/>
      <c r="F37" s="99"/>
      <c r="G37" s="99"/>
      <c r="H37" s="5"/>
    </row>
    <row r="38" spans="1:8" s="6" customFormat="1" ht="47.25" customHeight="1" x14ac:dyDescent="0.25">
      <c r="A38" s="15"/>
      <c r="B38" s="31" t="s">
        <v>144</v>
      </c>
      <c r="C38" s="32" t="s">
        <v>12</v>
      </c>
      <c r="D38" s="32">
        <v>20</v>
      </c>
      <c r="E38" s="33">
        <v>34.700000000000003</v>
      </c>
      <c r="F38" s="21">
        <f>E38/'[1]2017'!E65*100</f>
        <v>67.117988394584131</v>
      </c>
      <c r="G38" s="33">
        <v>-1</v>
      </c>
      <c r="H38" s="5"/>
    </row>
    <row r="39" spans="1:8" s="6" customFormat="1" ht="19.5" customHeight="1" x14ac:dyDescent="0.25">
      <c r="A39" s="15"/>
      <c r="B39" s="31" t="s">
        <v>145</v>
      </c>
      <c r="C39" s="32" t="s">
        <v>12</v>
      </c>
      <c r="D39" s="32">
        <v>50</v>
      </c>
      <c r="E39" s="33">
        <v>65</v>
      </c>
      <c r="F39" s="21">
        <f>E39/'[1]2017'!E66*100</f>
        <v>108.33333333333333</v>
      </c>
      <c r="G39" s="33">
        <v>1</v>
      </c>
      <c r="H39" s="5"/>
    </row>
    <row r="40" spans="1:8" s="6" customFormat="1" ht="28.5" customHeight="1" x14ac:dyDescent="0.25">
      <c r="A40" s="15"/>
      <c r="B40" s="31" t="s">
        <v>146</v>
      </c>
      <c r="C40" s="32" t="s">
        <v>12</v>
      </c>
      <c r="D40" s="32">
        <v>100</v>
      </c>
      <c r="E40" s="33">
        <v>100</v>
      </c>
      <c r="F40" s="21">
        <f>E40/'[1]2017'!E67*100</f>
        <v>100</v>
      </c>
      <c r="G40" s="33">
        <v>0</v>
      </c>
      <c r="H40" s="5"/>
    </row>
    <row r="41" spans="1:8" s="6" customFormat="1" ht="28.5" customHeight="1" x14ac:dyDescent="0.25">
      <c r="A41" s="15"/>
      <c r="B41" s="31" t="s">
        <v>147</v>
      </c>
      <c r="C41" s="32" t="s">
        <v>12</v>
      </c>
      <c r="D41" s="32">
        <v>5</v>
      </c>
      <c r="E41" s="33">
        <v>0</v>
      </c>
      <c r="F41" s="21">
        <v>0</v>
      </c>
      <c r="G41" s="33">
        <v>0</v>
      </c>
      <c r="H41" s="5"/>
    </row>
    <row r="42" spans="1:8" s="6" customFormat="1" ht="16.5" customHeight="1" x14ac:dyDescent="0.25">
      <c r="A42" s="15"/>
      <c r="B42" s="31" t="s">
        <v>148</v>
      </c>
      <c r="C42" s="32" t="s">
        <v>12</v>
      </c>
      <c r="D42" s="32">
        <v>100</v>
      </c>
      <c r="E42" s="33">
        <v>100</v>
      </c>
      <c r="F42" s="21">
        <f>E42/'[1]2017'!E69*100</f>
        <v>100</v>
      </c>
      <c r="G42" s="33">
        <v>0</v>
      </c>
      <c r="H42" s="5"/>
    </row>
    <row r="43" spans="1:8" s="6" customFormat="1" ht="48" customHeight="1" x14ac:dyDescent="0.25">
      <c r="A43" s="15"/>
      <c r="B43" s="31" t="s">
        <v>149</v>
      </c>
      <c r="C43" s="32" t="s">
        <v>12</v>
      </c>
      <c r="D43" s="32">
        <v>50</v>
      </c>
      <c r="E43" s="33">
        <v>70</v>
      </c>
      <c r="F43" s="21">
        <f>E43/'[1]2017'!E70*100</f>
        <v>116.66666666666667</v>
      </c>
      <c r="G43" s="33">
        <v>1</v>
      </c>
      <c r="H43" s="5"/>
    </row>
    <row r="44" spans="1:8" s="6" customFormat="1" ht="32.25" customHeight="1" x14ac:dyDescent="0.25">
      <c r="A44" s="15"/>
      <c r="B44" s="31" t="s">
        <v>150</v>
      </c>
      <c r="C44" s="32" t="s">
        <v>12</v>
      </c>
      <c r="D44" s="32">
        <v>10</v>
      </c>
      <c r="E44" s="33">
        <v>10</v>
      </c>
      <c r="F44" s="21" t="e">
        <f>E44/'2019'!E46*100</f>
        <v>#DIV/0!</v>
      </c>
      <c r="G44" s="33">
        <v>0</v>
      </c>
      <c r="H44" s="5"/>
    </row>
    <row r="45" spans="1:8" s="6" customFormat="1" ht="47.25" customHeight="1" x14ac:dyDescent="0.25">
      <c r="A45" s="15"/>
      <c r="B45" s="31" t="s">
        <v>151</v>
      </c>
      <c r="C45" s="32" t="s">
        <v>12</v>
      </c>
      <c r="D45" s="32">
        <v>80</v>
      </c>
      <c r="E45" s="33">
        <v>23.07</v>
      </c>
      <c r="F45" s="21" t="e">
        <f>E45/'2019'!E47*100</f>
        <v>#DIV/0!</v>
      </c>
      <c r="G45" s="33">
        <v>-1</v>
      </c>
      <c r="H45" s="5"/>
    </row>
    <row r="46" spans="1:8" s="6" customFormat="1" ht="29.25" customHeight="1" x14ac:dyDescent="0.25">
      <c r="A46" s="15"/>
      <c r="B46" s="31" t="s">
        <v>152</v>
      </c>
      <c r="C46" s="32" t="s">
        <v>12</v>
      </c>
      <c r="D46" s="32">
        <v>10</v>
      </c>
      <c r="E46" s="33">
        <v>0</v>
      </c>
      <c r="F46" s="21">
        <v>0</v>
      </c>
      <c r="G46" s="33">
        <v>0</v>
      </c>
      <c r="H46" s="5"/>
    </row>
    <row r="47" spans="1:8" s="6" customFormat="1" ht="31.5" customHeight="1" x14ac:dyDescent="0.25">
      <c r="A47" s="15"/>
      <c r="B47" s="106" t="s">
        <v>153</v>
      </c>
      <c r="C47" s="107"/>
      <c r="D47" s="107"/>
      <c r="E47" s="107"/>
      <c r="F47" s="107"/>
      <c r="G47" s="108"/>
      <c r="H47" s="5"/>
    </row>
    <row r="48" spans="1:8" s="6" customFormat="1" ht="45.75" customHeight="1" x14ac:dyDescent="0.25">
      <c r="A48" s="15"/>
      <c r="B48" s="31" t="s">
        <v>154</v>
      </c>
      <c r="C48" s="68" t="s">
        <v>12</v>
      </c>
      <c r="D48" s="68" t="s">
        <v>155</v>
      </c>
      <c r="E48" s="38">
        <v>69</v>
      </c>
      <c r="F48" s="21">
        <f>E48/'[1]2017'!E75*100</f>
        <v>100</v>
      </c>
      <c r="G48" s="68">
        <v>0</v>
      </c>
      <c r="H48" s="5"/>
    </row>
    <row r="49" spans="1:8" s="6" customFormat="1" ht="63.75" customHeight="1" x14ac:dyDescent="0.25">
      <c r="A49" s="15"/>
      <c r="B49" s="31" t="s">
        <v>156</v>
      </c>
      <c r="C49" s="68" t="s">
        <v>12</v>
      </c>
      <c r="D49" s="68" t="s">
        <v>157</v>
      </c>
      <c r="E49" s="38">
        <v>1.1000000000000001</v>
      </c>
      <c r="F49" s="21">
        <f>E49/'2019'!E51*100</f>
        <v>1.1000000000000001</v>
      </c>
      <c r="G49" s="68">
        <v>1</v>
      </c>
      <c r="H49" s="5"/>
    </row>
    <row r="50" spans="1:8" s="6" customFormat="1" ht="63.75" customHeight="1" x14ac:dyDescent="0.25">
      <c r="A50" s="15"/>
      <c r="B50" s="31" t="s">
        <v>158</v>
      </c>
      <c r="C50" s="36" t="s">
        <v>12</v>
      </c>
      <c r="D50" s="68" t="s">
        <v>159</v>
      </c>
      <c r="E50" s="46">
        <v>87</v>
      </c>
      <c r="F50" s="21">
        <f>E50/'[1]2017'!E77*100</f>
        <v>100</v>
      </c>
      <c r="G50" s="36">
        <v>0</v>
      </c>
      <c r="H50" s="5"/>
    </row>
    <row r="51" spans="1:8" s="6" customFormat="1" ht="45.75" customHeight="1" x14ac:dyDescent="0.25">
      <c r="A51" s="15"/>
      <c r="B51" s="31" t="s">
        <v>160</v>
      </c>
      <c r="C51" s="36" t="s">
        <v>12</v>
      </c>
      <c r="D51" s="36" t="s">
        <v>120</v>
      </c>
      <c r="E51" s="46">
        <v>100</v>
      </c>
      <c r="F51" s="21">
        <f>E51/'[1]2017'!E78*100</f>
        <v>100</v>
      </c>
      <c r="G51" s="36">
        <v>0</v>
      </c>
      <c r="H51" s="5"/>
    </row>
    <row r="52" spans="1:8" s="6" customFormat="1" ht="46.5" customHeight="1" x14ac:dyDescent="0.25">
      <c r="A52" s="15"/>
      <c r="B52" s="2" t="s">
        <v>161</v>
      </c>
      <c r="C52" s="34" t="s">
        <v>44</v>
      </c>
      <c r="D52" s="36" t="s">
        <v>162</v>
      </c>
      <c r="E52" s="35">
        <v>2758</v>
      </c>
      <c r="F52" s="21">
        <f>E52/'[1]2017'!E79*100</f>
        <v>103.02577512140456</v>
      </c>
      <c r="G52" s="35">
        <v>1</v>
      </c>
      <c r="H52" s="5"/>
    </row>
    <row r="53" spans="1:8" s="6" customFormat="1" ht="18.75" customHeight="1" x14ac:dyDescent="0.25">
      <c r="A53" s="15"/>
      <c r="B53" s="3" t="s">
        <v>15</v>
      </c>
      <c r="C53" s="4"/>
      <c r="D53" s="4"/>
      <c r="E53" s="16"/>
      <c r="F53" s="25"/>
      <c r="G53" s="16">
        <f>G14+G15+G16+G17+G18+G19+G21+G22+G23+G24+G25+G26+G27+G29+G30+G31+G32+G33+G35+G36+G38+G39+G40+G41+G42+G43+G44+G45+G46+G48+G49+G50+G51+G52</f>
        <v>4</v>
      </c>
      <c r="H53" s="5"/>
    </row>
    <row r="54" spans="1:8" s="6" customFormat="1" ht="17.25" customHeight="1" x14ac:dyDescent="0.25">
      <c r="A54" s="15">
        <v>4</v>
      </c>
      <c r="B54" s="96" t="s">
        <v>236</v>
      </c>
      <c r="C54" s="97"/>
      <c r="D54" s="97"/>
      <c r="E54" s="97"/>
      <c r="F54" s="97"/>
      <c r="G54" s="98"/>
      <c r="H54" s="5"/>
    </row>
    <row r="55" spans="1:8" s="6" customFormat="1" ht="31.5" customHeight="1" x14ac:dyDescent="0.25">
      <c r="A55" s="15"/>
      <c r="B55" s="8" t="s">
        <v>238</v>
      </c>
      <c r="C55" s="65" t="s">
        <v>44</v>
      </c>
      <c r="D55" s="65">
        <v>30</v>
      </c>
      <c r="E55" s="38">
        <v>26</v>
      </c>
      <c r="F55" s="21">
        <v>2600</v>
      </c>
      <c r="G55" s="38">
        <v>1</v>
      </c>
      <c r="H55" s="5"/>
    </row>
    <row r="56" spans="1:8" s="6" customFormat="1" ht="30.75" customHeight="1" x14ac:dyDescent="0.25">
      <c r="A56" s="15"/>
      <c r="B56" s="8" t="s">
        <v>168</v>
      </c>
      <c r="C56" s="65" t="s">
        <v>19</v>
      </c>
      <c r="D56" s="65">
        <v>8</v>
      </c>
      <c r="E56" s="38">
        <v>2</v>
      </c>
      <c r="F56" s="21">
        <f>E56/'[1]2017'!E84*100</f>
        <v>20</v>
      </c>
      <c r="G56" s="38">
        <v>-1</v>
      </c>
      <c r="H56" s="5"/>
    </row>
    <row r="57" spans="1:8" s="6" customFormat="1" ht="57" customHeight="1" x14ac:dyDescent="0.25">
      <c r="A57" s="15"/>
      <c r="B57" s="8" t="s">
        <v>169</v>
      </c>
      <c r="C57" s="65" t="s">
        <v>42</v>
      </c>
      <c r="D57" s="65">
        <v>3</v>
      </c>
      <c r="E57" s="38">
        <v>1</v>
      </c>
      <c r="F57" s="21">
        <f>E57/'[1]2017'!E84*100</f>
        <v>10</v>
      </c>
      <c r="G57" s="38">
        <v>-1</v>
      </c>
      <c r="H57" s="5"/>
    </row>
    <row r="58" spans="1:8" s="6" customFormat="1" ht="48" customHeight="1" x14ac:dyDescent="0.25">
      <c r="A58" s="15"/>
      <c r="B58" s="8" t="s">
        <v>170</v>
      </c>
      <c r="C58" s="65" t="s">
        <v>42</v>
      </c>
      <c r="D58" s="65">
        <v>3</v>
      </c>
      <c r="E58" s="38">
        <v>4</v>
      </c>
      <c r="F58" s="21">
        <f>E58/'[1]2017'!E86*100</f>
        <v>200</v>
      </c>
      <c r="G58" s="38">
        <v>1</v>
      </c>
      <c r="H58" s="5"/>
    </row>
    <row r="59" spans="1:8" s="6" customFormat="1" ht="60" customHeight="1" x14ac:dyDescent="0.25">
      <c r="A59" s="15"/>
      <c r="B59" s="8" t="s">
        <v>237</v>
      </c>
      <c r="C59" s="65" t="s">
        <v>42</v>
      </c>
      <c r="D59" s="65">
        <v>1</v>
      </c>
      <c r="E59" s="38">
        <v>0</v>
      </c>
      <c r="F59" s="21">
        <f>E59/'[1]2017'!E87*100</f>
        <v>0</v>
      </c>
      <c r="G59" s="38">
        <v>0</v>
      </c>
      <c r="H59" s="5"/>
    </row>
    <row r="60" spans="1:8" s="6" customFormat="1" ht="35.25" customHeight="1" x14ac:dyDescent="0.25">
      <c r="A60" s="15"/>
      <c r="B60" s="8" t="s">
        <v>171</v>
      </c>
      <c r="C60" s="65" t="s">
        <v>42</v>
      </c>
      <c r="D60" s="65">
        <v>12</v>
      </c>
      <c r="E60" s="38">
        <v>12</v>
      </c>
      <c r="F60" s="21">
        <v>100</v>
      </c>
      <c r="G60" s="38">
        <v>0</v>
      </c>
      <c r="H60" s="5"/>
    </row>
    <row r="61" spans="1:8" s="6" customFormat="1" ht="35.25" customHeight="1" x14ac:dyDescent="0.25">
      <c r="A61" s="15"/>
      <c r="B61" s="8" t="s">
        <v>172</v>
      </c>
      <c r="C61" s="65" t="s">
        <v>12</v>
      </c>
      <c r="D61" s="65">
        <v>19</v>
      </c>
      <c r="E61" s="38">
        <v>5</v>
      </c>
      <c r="F61" s="21">
        <f>20/6*100</f>
        <v>333.33333333333337</v>
      </c>
      <c r="G61" s="38">
        <v>1</v>
      </c>
      <c r="H61" s="5"/>
    </row>
    <row r="62" spans="1:8" s="6" customFormat="1" ht="18" customHeight="1" x14ac:dyDescent="0.25">
      <c r="A62" s="15"/>
      <c r="B62" s="3" t="s">
        <v>15</v>
      </c>
      <c r="C62" s="4"/>
      <c r="D62" s="4"/>
      <c r="E62" s="16"/>
      <c r="F62" s="25"/>
      <c r="G62" s="16">
        <f>G55+G56+G57+G58+G59+G60+G61</f>
        <v>1</v>
      </c>
      <c r="H62" s="5"/>
    </row>
    <row r="63" spans="1:8" s="6" customFormat="1" ht="17.25" customHeight="1" x14ac:dyDescent="0.25">
      <c r="A63" s="15">
        <v>5</v>
      </c>
      <c r="B63" s="96" t="s">
        <v>241</v>
      </c>
      <c r="C63" s="97"/>
      <c r="D63" s="97"/>
      <c r="E63" s="97"/>
      <c r="F63" s="97"/>
      <c r="G63" s="98"/>
      <c r="H63" s="5"/>
    </row>
    <row r="64" spans="1:8" s="6" customFormat="1" ht="39.75" customHeight="1" x14ac:dyDescent="0.25">
      <c r="A64" s="15"/>
      <c r="B64" s="7" t="s">
        <v>239</v>
      </c>
      <c r="C64" s="65" t="s">
        <v>44</v>
      </c>
      <c r="D64" s="65">
        <v>30</v>
      </c>
      <c r="E64" s="38">
        <v>30</v>
      </c>
      <c r="F64" s="21">
        <v>100</v>
      </c>
      <c r="G64" s="38">
        <v>0</v>
      </c>
      <c r="H64" s="5"/>
    </row>
    <row r="65" spans="1:8" s="6" customFormat="1" ht="51" customHeight="1" x14ac:dyDescent="0.25">
      <c r="A65" s="15"/>
      <c r="B65" s="7" t="s">
        <v>240</v>
      </c>
      <c r="C65" s="65" t="s">
        <v>44</v>
      </c>
      <c r="D65" s="65">
        <v>60</v>
      </c>
      <c r="E65" s="38">
        <v>100</v>
      </c>
      <c r="F65" s="21">
        <v>100</v>
      </c>
      <c r="G65" s="38">
        <v>0</v>
      </c>
      <c r="H65" s="5"/>
    </row>
    <row r="66" spans="1:8" s="6" customFormat="1" ht="18.75" customHeight="1" x14ac:dyDescent="0.25">
      <c r="A66" s="15"/>
      <c r="B66" s="3" t="s">
        <v>15</v>
      </c>
      <c r="C66" s="4"/>
      <c r="D66" s="4"/>
      <c r="E66" s="16"/>
      <c r="F66" s="25"/>
      <c r="G66" s="16">
        <v>0</v>
      </c>
      <c r="H66" s="5"/>
    </row>
    <row r="67" spans="1:8" s="6" customFormat="1" ht="32.25" customHeight="1" x14ac:dyDescent="0.25">
      <c r="A67" s="15">
        <v>6</v>
      </c>
      <c r="B67" s="96" t="s">
        <v>242</v>
      </c>
      <c r="C67" s="97"/>
      <c r="D67" s="97"/>
      <c r="E67" s="97"/>
      <c r="F67" s="97"/>
      <c r="G67" s="98"/>
      <c r="H67" s="5"/>
    </row>
    <row r="68" spans="1:8" ht="57.75" customHeight="1" x14ac:dyDescent="0.25">
      <c r="B68" s="8" t="s">
        <v>243</v>
      </c>
      <c r="C68" s="38" t="s">
        <v>12</v>
      </c>
      <c r="D68" s="38" t="s">
        <v>249</v>
      </c>
      <c r="E68" s="38">
        <v>44</v>
      </c>
      <c r="F68" s="21">
        <v>100</v>
      </c>
      <c r="G68" s="38">
        <v>1</v>
      </c>
      <c r="H68" s="13"/>
    </row>
    <row r="69" spans="1:8" ht="46.5" customHeight="1" x14ac:dyDescent="0.25">
      <c r="B69" s="8" t="s">
        <v>244</v>
      </c>
      <c r="C69" s="38" t="s">
        <v>12</v>
      </c>
      <c r="D69" s="38" t="s">
        <v>245</v>
      </c>
      <c r="E69" s="38">
        <v>100</v>
      </c>
      <c r="F69" s="21">
        <v>100</v>
      </c>
      <c r="G69" s="38">
        <v>1</v>
      </c>
      <c r="H69" s="13"/>
    </row>
    <row r="70" spans="1:8" ht="60.75" customHeight="1" x14ac:dyDescent="0.25">
      <c r="B70" s="8" t="s">
        <v>248</v>
      </c>
      <c r="C70" s="38" t="s">
        <v>42</v>
      </c>
      <c r="D70" s="38" t="s">
        <v>246</v>
      </c>
      <c r="E70" s="38">
        <v>8</v>
      </c>
      <c r="F70" s="21">
        <v>100</v>
      </c>
      <c r="G70" s="38">
        <v>1</v>
      </c>
      <c r="H70" s="13"/>
    </row>
    <row r="71" spans="1:8" ht="46.5" customHeight="1" x14ac:dyDescent="0.25">
      <c r="B71" s="8" t="s">
        <v>247</v>
      </c>
      <c r="C71" s="38" t="s">
        <v>109</v>
      </c>
      <c r="D71" s="38" t="s">
        <v>246</v>
      </c>
      <c r="E71" s="38">
        <v>3</v>
      </c>
      <c r="F71" s="21">
        <v>6</v>
      </c>
      <c r="G71" s="38">
        <v>0</v>
      </c>
      <c r="H71" s="13"/>
    </row>
    <row r="72" spans="1:8" ht="46.5" customHeight="1" x14ac:dyDescent="0.25">
      <c r="B72" s="8" t="s">
        <v>250</v>
      </c>
      <c r="C72" s="38" t="s">
        <v>109</v>
      </c>
      <c r="D72" s="38">
        <v>75</v>
      </c>
      <c r="E72" s="38">
        <v>70</v>
      </c>
      <c r="F72" s="21">
        <v>100</v>
      </c>
      <c r="G72" s="38">
        <v>-1</v>
      </c>
      <c r="H72" s="13"/>
    </row>
    <row r="73" spans="1:8" ht="17.25" customHeight="1" x14ac:dyDescent="0.25">
      <c r="B73" s="3" t="s">
        <v>15</v>
      </c>
      <c r="C73" s="4"/>
      <c r="D73" s="4"/>
      <c r="E73" s="4"/>
      <c r="F73" s="24"/>
      <c r="G73" s="4">
        <v>2</v>
      </c>
      <c r="H73" s="13"/>
    </row>
    <row r="74" spans="1:8" s="6" customFormat="1" ht="17.25" customHeight="1" x14ac:dyDescent="0.25">
      <c r="A74" s="15">
        <v>7</v>
      </c>
      <c r="B74" s="96" t="s">
        <v>185</v>
      </c>
      <c r="C74" s="97"/>
      <c r="D74" s="97"/>
      <c r="E74" s="97"/>
      <c r="F74" s="97"/>
      <c r="G74" s="98"/>
      <c r="H74" s="5"/>
    </row>
    <row r="75" spans="1:8" ht="50.25" customHeight="1" x14ac:dyDescent="0.25">
      <c r="B75" s="8" t="s">
        <v>103</v>
      </c>
      <c r="C75" s="38" t="s">
        <v>42</v>
      </c>
      <c r="D75" s="38">
        <v>5</v>
      </c>
      <c r="E75" s="38">
        <v>7</v>
      </c>
      <c r="F75" s="21">
        <v>80</v>
      </c>
      <c r="G75" s="38">
        <v>1</v>
      </c>
      <c r="H75" s="13"/>
    </row>
    <row r="76" spans="1:8" ht="46.5" customHeight="1" x14ac:dyDescent="0.25">
      <c r="B76" s="8" t="s">
        <v>104</v>
      </c>
      <c r="C76" s="38" t="s">
        <v>42</v>
      </c>
      <c r="D76" s="38">
        <v>10</v>
      </c>
      <c r="E76" s="38">
        <v>20</v>
      </c>
      <c r="F76" s="21">
        <v>95.7</v>
      </c>
      <c r="G76" s="38">
        <v>1</v>
      </c>
      <c r="H76" s="13"/>
    </row>
    <row r="77" spans="1:8" ht="17.25" customHeight="1" x14ac:dyDescent="0.25">
      <c r="B77" s="3" t="s">
        <v>15</v>
      </c>
      <c r="C77" s="4"/>
      <c r="D77" s="4"/>
      <c r="E77" s="4"/>
      <c r="F77" s="24"/>
      <c r="G77" s="4">
        <v>2</v>
      </c>
      <c r="H77" s="13"/>
    </row>
    <row r="78" spans="1:8" ht="30" customHeight="1" x14ac:dyDescent="0.25">
      <c r="A78" s="15">
        <v>8</v>
      </c>
      <c r="B78" s="96" t="s">
        <v>190</v>
      </c>
      <c r="C78" s="101"/>
      <c r="D78" s="101"/>
      <c r="E78" s="101"/>
      <c r="F78" s="101"/>
      <c r="G78" s="102"/>
    </row>
    <row r="79" spans="1:8" s="49" customFormat="1" ht="30" customHeight="1" x14ac:dyDescent="0.25">
      <c r="A79" s="47"/>
      <c r="B79" s="48" t="s">
        <v>191</v>
      </c>
      <c r="C79" s="38" t="s">
        <v>12</v>
      </c>
      <c r="D79" s="38">
        <v>2</v>
      </c>
      <c r="E79" s="38">
        <v>-2.83</v>
      </c>
      <c r="F79" s="45">
        <v>97.17</v>
      </c>
      <c r="G79" s="38">
        <v>-1</v>
      </c>
    </row>
    <row r="80" spans="1:8" ht="46.5" customHeight="1" x14ac:dyDescent="0.25">
      <c r="B80" s="44" t="s">
        <v>192</v>
      </c>
      <c r="C80" s="67" t="s">
        <v>109</v>
      </c>
      <c r="D80" s="67">
        <v>3</v>
      </c>
      <c r="E80" s="64">
        <v>3.24</v>
      </c>
      <c r="F80" s="45">
        <f>E80/'[1]2017'!E7*100</f>
        <v>320.79207920792084</v>
      </c>
      <c r="G80" s="46">
        <v>1</v>
      </c>
      <c r="H80" s="13"/>
    </row>
    <row r="81" spans="1:8" ht="91.5" customHeight="1" x14ac:dyDescent="0.25">
      <c r="B81" s="2" t="s">
        <v>292</v>
      </c>
      <c r="C81" s="65" t="s">
        <v>12</v>
      </c>
      <c r="D81" s="65">
        <v>0.5</v>
      </c>
      <c r="E81" s="38">
        <v>-1.8</v>
      </c>
      <c r="F81" s="21">
        <v>98.2</v>
      </c>
      <c r="G81" s="38">
        <v>-1</v>
      </c>
      <c r="H81" s="13"/>
    </row>
    <row r="82" spans="1:8" ht="30.75" customHeight="1" x14ac:dyDescent="0.25">
      <c r="B82" s="2" t="s">
        <v>251</v>
      </c>
      <c r="C82" s="65" t="s">
        <v>12</v>
      </c>
      <c r="D82" s="65">
        <v>3</v>
      </c>
      <c r="E82" s="38">
        <v>3</v>
      </c>
      <c r="F82" s="21">
        <v>100</v>
      </c>
      <c r="G82" s="38">
        <v>0</v>
      </c>
      <c r="H82" s="13"/>
    </row>
    <row r="83" spans="1:8" ht="50.25" customHeight="1" x14ac:dyDescent="0.25">
      <c r="B83" s="2" t="s">
        <v>252</v>
      </c>
      <c r="C83" s="65" t="s">
        <v>42</v>
      </c>
      <c r="D83" s="65">
        <v>3</v>
      </c>
      <c r="E83" s="38">
        <v>3</v>
      </c>
      <c r="F83" s="21">
        <v>100</v>
      </c>
      <c r="G83" s="38">
        <v>0</v>
      </c>
      <c r="H83" s="13"/>
    </row>
    <row r="84" spans="1:8" ht="18.75" customHeight="1" x14ac:dyDescent="0.25">
      <c r="B84" s="3" t="s">
        <v>15</v>
      </c>
      <c r="C84" s="4"/>
      <c r="D84" s="4"/>
      <c r="E84" s="4"/>
      <c r="F84" s="24"/>
      <c r="G84" s="4">
        <f>G79+G80+G81</f>
        <v>-1</v>
      </c>
      <c r="H84" s="13"/>
    </row>
    <row r="85" spans="1:8" s="6" customFormat="1" ht="17.25" customHeight="1" x14ac:dyDescent="0.25">
      <c r="A85" s="15">
        <v>9</v>
      </c>
      <c r="B85" s="103" t="s">
        <v>257</v>
      </c>
      <c r="C85" s="104"/>
      <c r="D85" s="104"/>
      <c r="E85" s="104"/>
      <c r="F85" s="104"/>
      <c r="G85" s="104"/>
      <c r="H85" s="5"/>
    </row>
    <row r="86" spans="1:8" s="6" customFormat="1" ht="34.5" customHeight="1" x14ac:dyDescent="0.25">
      <c r="A86" s="15"/>
      <c r="B86" s="2" t="s">
        <v>253</v>
      </c>
      <c r="C86" s="68" t="s">
        <v>89</v>
      </c>
      <c r="D86" s="68">
        <v>40</v>
      </c>
      <c r="E86" s="17">
        <v>0</v>
      </c>
      <c r="F86" s="26">
        <f>E86/'[1]2017'!E90*100</f>
        <v>0</v>
      </c>
      <c r="G86" s="17">
        <v>-1</v>
      </c>
      <c r="H86" s="5"/>
    </row>
    <row r="87" spans="1:8" s="6" customFormat="1" ht="34.5" customHeight="1" x14ac:dyDescent="0.25">
      <c r="A87" s="15"/>
      <c r="B87" s="2" t="s">
        <v>254</v>
      </c>
      <c r="C87" s="68" t="s">
        <v>89</v>
      </c>
      <c r="D87" s="68">
        <v>20</v>
      </c>
      <c r="E87" s="17">
        <v>0</v>
      </c>
      <c r="F87" s="26">
        <v>0</v>
      </c>
      <c r="G87" s="17">
        <v>-1</v>
      </c>
      <c r="H87" s="5"/>
    </row>
    <row r="88" spans="1:8" s="6" customFormat="1" ht="42.75" customHeight="1" x14ac:dyDescent="0.25">
      <c r="A88" s="15"/>
      <c r="B88" s="2" t="s">
        <v>256</v>
      </c>
      <c r="C88" s="68" t="s">
        <v>255</v>
      </c>
      <c r="D88" s="68" t="s">
        <v>293</v>
      </c>
      <c r="E88" s="17">
        <v>1000</v>
      </c>
      <c r="F88" s="26">
        <v>100</v>
      </c>
      <c r="G88" s="17">
        <v>0</v>
      </c>
      <c r="H88" s="5"/>
    </row>
    <row r="89" spans="1:8" s="6" customFormat="1" ht="18" customHeight="1" x14ac:dyDescent="0.25">
      <c r="A89" s="15"/>
      <c r="B89" s="3" t="s">
        <v>15</v>
      </c>
      <c r="C89" s="4"/>
      <c r="D89" s="4"/>
      <c r="E89" s="16"/>
      <c r="F89" s="25"/>
      <c r="G89" s="16">
        <v>-2</v>
      </c>
      <c r="H89" s="5"/>
    </row>
    <row r="90" spans="1:8" s="6" customFormat="1" ht="31.5" customHeight="1" x14ac:dyDescent="0.25">
      <c r="A90" s="15">
        <v>10</v>
      </c>
      <c r="B90" s="96" t="s">
        <v>261</v>
      </c>
      <c r="C90" s="97"/>
      <c r="D90" s="97"/>
      <c r="E90" s="97"/>
      <c r="F90" s="97"/>
      <c r="G90" s="98"/>
      <c r="H90" s="5"/>
    </row>
    <row r="91" spans="1:8" s="6" customFormat="1" ht="31.5" customHeight="1" x14ac:dyDescent="0.25">
      <c r="A91" s="15"/>
      <c r="B91" s="8" t="s">
        <v>76</v>
      </c>
      <c r="C91" s="38" t="s">
        <v>60</v>
      </c>
      <c r="D91" s="38">
        <v>240.6</v>
      </c>
      <c r="E91" s="38">
        <v>244.05799999999999</v>
      </c>
      <c r="F91" s="21">
        <v>100</v>
      </c>
      <c r="G91" s="38">
        <v>0</v>
      </c>
      <c r="H91" s="5"/>
    </row>
    <row r="92" spans="1:8" s="6" customFormat="1" ht="31.5" customHeight="1" x14ac:dyDescent="0.25">
      <c r="A92" s="15"/>
      <c r="B92" s="8" t="s">
        <v>258</v>
      </c>
      <c r="C92" s="38" t="s">
        <v>259</v>
      </c>
      <c r="D92" s="38" t="s">
        <v>260</v>
      </c>
      <c r="E92" s="38">
        <v>244.05799999999999</v>
      </c>
      <c r="F92" s="21">
        <v>100</v>
      </c>
      <c r="G92" s="38">
        <v>0</v>
      </c>
      <c r="H92" s="5"/>
    </row>
    <row r="93" spans="1:8" s="6" customFormat="1" ht="17.25" customHeight="1" x14ac:dyDescent="0.25">
      <c r="A93" s="15"/>
      <c r="B93" s="3" t="s">
        <v>15</v>
      </c>
      <c r="C93" s="4"/>
      <c r="D93" s="16"/>
      <c r="E93" s="16"/>
      <c r="F93" s="25"/>
      <c r="G93" s="16">
        <f>G91</f>
        <v>0</v>
      </c>
      <c r="H93" s="5"/>
    </row>
    <row r="94" spans="1:8" ht="17.25" customHeight="1" x14ac:dyDescent="0.25">
      <c r="A94" s="15">
        <v>11</v>
      </c>
      <c r="B94" s="96" t="s">
        <v>182</v>
      </c>
      <c r="C94" s="101"/>
      <c r="D94" s="101"/>
      <c r="E94" s="101"/>
      <c r="F94" s="101"/>
      <c r="G94" s="102"/>
      <c r="H94" s="13"/>
    </row>
    <row r="95" spans="1:8" ht="47.25" customHeight="1" x14ac:dyDescent="0.25">
      <c r="B95" s="2" t="s">
        <v>175</v>
      </c>
      <c r="C95" s="65" t="s">
        <v>12</v>
      </c>
      <c r="D95" s="65">
        <v>3</v>
      </c>
      <c r="E95" s="38">
        <v>20</v>
      </c>
      <c r="F95" s="21">
        <f>E95/'[1]2017'!E16*100</f>
        <v>400</v>
      </c>
      <c r="G95" s="38">
        <v>1</v>
      </c>
      <c r="H95" s="13"/>
    </row>
    <row r="96" spans="1:8" ht="51.75" customHeight="1" x14ac:dyDescent="0.25">
      <c r="B96" s="2" t="s">
        <v>176</v>
      </c>
      <c r="C96" s="65" t="s">
        <v>12</v>
      </c>
      <c r="D96" s="65">
        <v>3</v>
      </c>
      <c r="E96" s="38">
        <v>40</v>
      </c>
      <c r="F96" s="21">
        <f>E96/'[1]2017'!E17*100</f>
        <v>4000</v>
      </c>
      <c r="G96" s="38">
        <v>1</v>
      </c>
      <c r="H96" s="13"/>
    </row>
    <row r="97" spans="1:8" ht="77.25" customHeight="1" x14ac:dyDescent="0.25">
      <c r="B97" s="2" t="s">
        <v>177</v>
      </c>
      <c r="C97" s="65" t="s">
        <v>12</v>
      </c>
      <c r="D97" s="65">
        <v>3</v>
      </c>
      <c r="E97" s="38">
        <v>12</v>
      </c>
      <c r="F97" s="21">
        <f>E97/'[1]2017'!E18*100</f>
        <v>600</v>
      </c>
      <c r="G97" s="38">
        <v>1</v>
      </c>
      <c r="H97" s="13"/>
    </row>
    <row r="98" spans="1:8" ht="17.25" customHeight="1" x14ac:dyDescent="0.25">
      <c r="B98" s="3" t="s">
        <v>15</v>
      </c>
      <c r="C98" s="4"/>
      <c r="D98" s="4"/>
      <c r="E98" s="16"/>
      <c r="F98" s="25"/>
      <c r="G98" s="16">
        <f>G95+G96+G97</f>
        <v>3</v>
      </c>
      <c r="H98" s="13"/>
    </row>
    <row r="99" spans="1:8" ht="17.25" customHeight="1" x14ac:dyDescent="0.25">
      <c r="A99" s="15">
        <v>12</v>
      </c>
      <c r="B99" s="96" t="s">
        <v>184</v>
      </c>
      <c r="C99" s="101"/>
      <c r="D99" s="101"/>
      <c r="E99" s="101"/>
      <c r="F99" s="101"/>
      <c r="G99" s="102"/>
      <c r="H99" s="13"/>
    </row>
    <row r="100" spans="1:8" ht="47.25" customHeight="1" x14ac:dyDescent="0.25">
      <c r="B100" s="2" t="s">
        <v>178</v>
      </c>
      <c r="C100" s="65" t="s">
        <v>12</v>
      </c>
      <c r="D100" s="65">
        <v>15</v>
      </c>
      <c r="E100" s="38">
        <v>3</v>
      </c>
      <c r="F100" s="21" t="e">
        <f>E100/'2019'!E94*100</f>
        <v>#DIV/0!</v>
      </c>
      <c r="G100" s="38">
        <v>0</v>
      </c>
      <c r="H100" s="13"/>
    </row>
    <row r="101" spans="1:8" ht="72.75" customHeight="1" x14ac:dyDescent="0.25">
      <c r="B101" s="2" t="s">
        <v>263</v>
      </c>
      <c r="C101" s="65" t="s">
        <v>12</v>
      </c>
      <c r="D101" s="65">
        <v>6</v>
      </c>
      <c r="E101" s="38">
        <v>8</v>
      </c>
      <c r="F101" s="21">
        <f>E101/'2019'!E95*100</f>
        <v>40</v>
      </c>
      <c r="G101" s="38">
        <v>1</v>
      </c>
      <c r="H101" s="13"/>
    </row>
    <row r="102" spans="1:8" ht="21" customHeight="1" x14ac:dyDescent="0.25">
      <c r="B102" s="3" t="s">
        <v>15</v>
      </c>
      <c r="C102" s="4"/>
      <c r="D102" s="4"/>
      <c r="E102" s="16"/>
      <c r="F102" s="25"/>
      <c r="G102" s="16">
        <f>G100+G101</f>
        <v>1</v>
      </c>
      <c r="H102" s="13"/>
    </row>
    <row r="103" spans="1:8" ht="17.25" customHeight="1" x14ac:dyDescent="0.25">
      <c r="A103" s="15">
        <v>13</v>
      </c>
      <c r="B103" s="96" t="s">
        <v>110</v>
      </c>
      <c r="C103" s="101"/>
      <c r="D103" s="101"/>
      <c r="E103" s="101"/>
      <c r="F103" s="101"/>
      <c r="G103" s="102"/>
      <c r="H103" s="13"/>
    </row>
    <row r="104" spans="1:8" ht="48.75" customHeight="1" x14ac:dyDescent="0.25">
      <c r="B104" s="2" t="s">
        <v>111</v>
      </c>
      <c r="C104" s="65" t="s">
        <v>12</v>
      </c>
      <c r="D104" s="65" t="s">
        <v>264</v>
      </c>
      <c r="E104" s="38">
        <v>30.5</v>
      </c>
      <c r="F104" s="21">
        <f>E104/'[1]2017'!E11*100</f>
        <v>105.5363321799308</v>
      </c>
      <c r="G104" s="38">
        <v>1</v>
      </c>
      <c r="H104" s="13"/>
    </row>
    <row r="105" spans="1:8" ht="48.75" customHeight="1" x14ac:dyDescent="0.25">
      <c r="B105" s="2" t="s">
        <v>112</v>
      </c>
      <c r="C105" s="65" t="s">
        <v>12</v>
      </c>
      <c r="D105" s="65" t="s">
        <v>265</v>
      </c>
      <c r="E105" s="38">
        <v>25.7</v>
      </c>
      <c r="F105" s="21">
        <f>E105/'[1]2017'!E12*100</f>
        <v>119.53488372093022</v>
      </c>
      <c r="G105" s="38">
        <v>1</v>
      </c>
      <c r="H105" s="13"/>
    </row>
    <row r="106" spans="1:8" ht="77.25" customHeight="1" x14ac:dyDescent="0.25">
      <c r="B106" s="2" t="s">
        <v>113</v>
      </c>
      <c r="C106" s="65" t="s">
        <v>12</v>
      </c>
      <c r="D106" s="65" t="s">
        <v>266</v>
      </c>
      <c r="E106" s="38">
        <v>2.1</v>
      </c>
      <c r="F106" s="21">
        <f>E106/'[1]2017'!E13*100</f>
        <v>102.4390243902439</v>
      </c>
      <c r="G106" s="38">
        <v>1</v>
      </c>
      <c r="H106" s="13"/>
    </row>
    <row r="107" spans="1:8" ht="17.25" customHeight="1" x14ac:dyDescent="0.25">
      <c r="B107" s="3" t="s">
        <v>15</v>
      </c>
      <c r="C107" s="4"/>
      <c r="D107" s="4"/>
      <c r="E107" s="4"/>
      <c r="F107" s="24"/>
      <c r="G107" s="4">
        <f>G106+G105+G104</f>
        <v>3</v>
      </c>
      <c r="H107" s="13"/>
    </row>
    <row r="108" spans="1:8" ht="18.75" customHeight="1" x14ac:dyDescent="0.25">
      <c r="A108" s="15">
        <v>14</v>
      </c>
      <c r="B108" s="96" t="s">
        <v>267</v>
      </c>
      <c r="C108" s="101"/>
      <c r="D108" s="101"/>
      <c r="E108" s="101"/>
      <c r="F108" s="101"/>
      <c r="G108" s="102"/>
      <c r="H108" s="13"/>
    </row>
    <row r="109" spans="1:8" ht="18.75" customHeight="1" x14ac:dyDescent="0.25">
      <c r="A109" s="63"/>
      <c r="B109" s="99" t="s">
        <v>268</v>
      </c>
      <c r="C109" s="100"/>
      <c r="D109" s="100"/>
      <c r="E109" s="100"/>
      <c r="F109" s="100"/>
      <c r="G109" s="100"/>
      <c r="H109" s="13"/>
    </row>
    <row r="110" spans="1:8" ht="49.5" customHeight="1" x14ac:dyDescent="0.25">
      <c r="B110" s="8" t="s">
        <v>179</v>
      </c>
      <c r="C110" s="65" t="s">
        <v>12</v>
      </c>
      <c r="D110" s="65">
        <v>3</v>
      </c>
      <c r="E110" s="38">
        <v>7</v>
      </c>
      <c r="F110" s="21" t="e">
        <f>E110/'2019'!E103*100</f>
        <v>#DIV/0!</v>
      </c>
      <c r="G110" s="38">
        <v>-1</v>
      </c>
      <c r="H110" s="13"/>
    </row>
    <row r="111" spans="1:8" ht="49.5" customHeight="1" x14ac:dyDescent="0.25">
      <c r="B111" s="8" t="s">
        <v>269</v>
      </c>
      <c r="C111" s="65" t="s">
        <v>12</v>
      </c>
      <c r="D111" s="65">
        <v>3</v>
      </c>
      <c r="E111" s="38">
        <v>1.2</v>
      </c>
      <c r="F111" s="21">
        <f>E111/'2019'!E104*100</f>
        <v>3.9344262295081962</v>
      </c>
      <c r="G111" s="38">
        <v>-1</v>
      </c>
      <c r="H111" s="13"/>
    </row>
    <row r="112" spans="1:8" ht="18.75" customHeight="1" x14ac:dyDescent="0.25">
      <c r="A112" s="63"/>
      <c r="B112" s="99" t="s">
        <v>280</v>
      </c>
      <c r="C112" s="100"/>
      <c r="D112" s="100"/>
      <c r="E112" s="100"/>
      <c r="F112" s="100"/>
      <c r="G112" s="100"/>
      <c r="H112" s="13"/>
    </row>
    <row r="113" spans="1:8" ht="31.5" customHeight="1" x14ac:dyDescent="0.25">
      <c r="B113" s="8" t="s">
        <v>270</v>
      </c>
      <c r="C113" s="65" t="s">
        <v>12</v>
      </c>
      <c r="D113" s="65">
        <v>0.2</v>
      </c>
      <c r="E113" s="38">
        <v>5.4</v>
      </c>
      <c r="F113" s="21">
        <v>100</v>
      </c>
      <c r="G113" s="38">
        <v>0</v>
      </c>
      <c r="H113" s="13"/>
    </row>
    <row r="114" spans="1:8" ht="49.5" customHeight="1" x14ac:dyDescent="0.25">
      <c r="B114" s="8" t="s">
        <v>271</v>
      </c>
      <c r="C114" s="65" t="s">
        <v>12</v>
      </c>
      <c r="D114" s="65">
        <v>0.2</v>
      </c>
      <c r="E114" s="38">
        <v>0.7</v>
      </c>
      <c r="F114" s="21">
        <v>140</v>
      </c>
      <c r="G114" s="38">
        <v>1</v>
      </c>
      <c r="H114" s="13"/>
    </row>
    <row r="115" spans="1:8" ht="30" customHeight="1" x14ac:dyDescent="0.25">
      <c r="B115" s="8" t="s">
        <v>272</v>
      </c>
      <c r="C115" s="65" t="s">
        <v>12</v>
      </c>
      <c r="D115" s="65">
        <v>0.2</v>
      </c>
      <c r="E115" s="38">
        <v>26</v>
      </c>
      <c r="F115" s="21">
        <v>866</v>
      </c>
      <c r="G115" s="38">
        <v>1</v>
      </c>
      <c r="H115" s="13"/>
    </row>
    <row r="116" spans="1:8" ht="49.5" customHeight="1" x14ac:dyDescent="0.25">
      <c r="B116" s="8" t="s">
        <v>273</v>
      </c>
      <c r="C116" s="65" t="s">
        <v>12</v>
      </c>
      <c r="D116" s="65">
        <v>0.2</v>
      </c>
      <c r="E116" s="38">
        <v>0</v>
      </c>
      <c r="F116" s="21">
        <v>100</v>
      </c>
      <c r="G116" s="38">
        <v>0</v>
      </c>
      <c r="H116" s="13"/>
    </row>
    <row r="117" spans="1:8" ht="30" customHeight="1" x14ac:dyDescent="0.25">
      <c r="B117" s="8" t="s">
        <v>274</v>
      </c>
      <c r="C117" s="65" t="s">
        <v>12</v>
      </c>
      <c r="D117" s="65">
        <v>0.2</v>
      </c>
      <c r="E117" s="38">
        <v>1.01</v>
      </c>
      <c r="F117" s="21">
        <v>101</v>
      </c>
      <c r="G117" s="38">
        <v>1</v>
      </c>
      <c r="H117" s="13"/>
    </row>
    <row r="118" spans="1:8" ht="44.25" customHeight="1" x14ac:dyDescent="0.25">
      <c r="B118" s="8" t="s">
        <v>275</v>
      </c>
      <c r="C118" s="65" t="s">
        <v>12</v>
      </c>
      <c r="D118" s="65">
        <v>0.2</v>
      </c>
      <c r="E118" s="38">
        <v>40</v>
      </c>
      <c r="F118" s="21">
        <v>140</v>
      </c>
      <c r="G118" s="38">
        <v>1</v>
      </c>
      <c r="H118" s="13"/>
    </row>
    <row r="119" spans="1:8" ht="18.75" customHeight="1" x14ac:dyDescent="0.25">
      <c r="A119" s="63"/>
      <c r="B119" s="99" t="s">
        <v>276</v>
      </c>
      <c r="C119" s="100"/>
      <c r="D119" s="100"/>
      <c r="E119" s="100"/>
      <c r="F119" s="100"/>
      <c r="G119" s="100"/>
      <c r="H119" s="13"/>
    </row>
    <row r="120" spans="1:8" ht="47.25" customHeight="1" x14ac:dyDescent="0.25">
      <c r="B120" s="8" t="s">
        <v>277</v>
      </c>
      <c r="C120" s="65" t="s">
        <v>12</v>
      </c>
      <c r="D120" s="65">
        <v>2</v>
      </c>
      <c r="E120" s="38">
        <v>14.7</v>
      </c>
      <c r="F120" s="21">
        <v>114.7</v>
      </c>
      <c r="G120" s="38">
        <v>1</v>
      </c>
      <c r="H120" s="13"/>
    </row>
    <row r="121" spans="1:8" ht="60.75" customHeight="1" x14ac:dyDescent="0.25">
      <c r="B121" s="8" t="s">
        <v>278</v>
      </c>
      <c r="C121" s="65" t="s">
        <v>12</v>
      </c>
      <c r="D121" s="65">
        <v>2</v>
      </c>
      <c r="E121" s="38">
        <v>29.7</v>
      </c>
      <c r="F121" s="21">
        <v>129.69999999999999</v>
      </c>
      <c r="G121" s="38">
        <v>1</v>
      </c>
      <c r="H121" s="13"/>
    </row>
    <row r="122" spans="1:8" ht="50.25" customHeight="1" x14ac:dyDescent="0.25">
      <c r="B122" s="8" t="s">
        <v>279</v>
      </c>
      <c r="C122" s="65" t="s">
        <v>12</v>
      </c>
      <c r="D122" s="65">
        <v>2</v>
      </c>
      <c r="E122" s="38">
        <v>0</v>
      </c>
      <c r="F122" s="21">
        <v>100</v>
      </c>
      <c r="G122" s="38">
        <v>0</v>
      </c>
      <c r="H122" s="13"/>
    </row>
    <row r="123" spans="1:8" ht="17.25" customHeight="1" x14ac:dyDescent="0.25">
      <c r="B123" s="3" t="s">
        <v>15</v>
      </c>
      <c r="C123" s="4"/>
      <c r="D123" s="4"/>
      <c r="E123" s="16"/>
      <c r="F123" s="25"/>
      <c r="G123" s="16">
        <f>G110+G111+G113+G114+G115+G116+G117+G118+G120+G121+G122</f>
        <v>4</v>
      </c>
      <c r="H123" s="13"/>
    </row>
    <row r="124" spans="1:8" s="6" customFormat="1" ht="28.5" customHeight="1" x14ac:dyDescent="0.25">
      <c r="A124" s="15">
        <v>15</v>
      </c>
      <c r="B124" s="96" t="s">
        <v>164</v>
      </c>
      <c r="C124" s="97"/>
      <c r="D124" s="97"/>
      <c r="E124" s="97"/>
      <c r="F124" s="97"/>
      <c r="G124" s="98"/>
      <c r="H124" s="5"/>
    </row>
    <row r="125" spans="1:8" s="6" customFormat="1" ht="27.75" customHeight="1" x14ac:dyDescent="0.25">
      <c r="A125" s="15"/>
      <c r="B125" s="2" t="s">
        <v>204</v>
      </c>
      <c r="C125" s="65" t="s">
        <v>19</v>
      </c>
      <c r="D125" s="38" t="s">
        <v>205</v>
      </c>
      <c r="E125" s="38">
        <v>0</v>
      </c>
      <c r="F125" s="21">
        <v>600</v>
      </c>
      <c r="G125" s="38">
        <v>-1</v>
      </c>
      <c r="H125" s="5"/>
    </row>
    <row r="126" spans="1:8" s="6" customFormat="1" ht="17.25" customHeight="1" x14ac:dyDescent="0.25">
      <c r="A126" s="15"/>
      <c r="B126" s="3" t="s">
        <v>15</v>
      </c>
      <c r="C126" s="4"/>
      <c r="D126" s="4"/>
      <c r="E126" s="16"/>
      <c r="F126" s="25"/>
      <c r="G126" s="16">
        <f>G125</f>
        <v>-1</v>
      </c>
      <c r="H126" s="5"/>
    </row>
    <row r="127" spans="1:8" s="6" customFormat="1" ht="32.25" customHeight="1" x14ac:dyDescent="0.25">
      <c r="A127" s="15">
        <v>16</v>
      </c>
      <c r="B127" s="96" t="s">
        <v>37</v>
      </c>
      <c r="C127" s="97"/>
      <c r="D127" s="97"/>
      <c r="E127" s="97"/>
      <c r="F127" s="97"/>
      <c r="G127" s="98"/>
      <c r="H127" s="5"/>
    </row>
    <row r="128" spans="1:8" ht="31.5" customHeight="1" x14ac:dyDescent="0.25">
      <c r="B128" s="8" t="s">
        <v>106</v>
      </c>
      <c r="C128" s="38" t="s">
        <v>107</v>
      </c>
      <c r="D128" s="38">
        <v>5</v>
      </c>
      <c r="E128" s="38">
        <v>11</v>
      </c>
      <c r="F128" s="21">
        <v>110</v>
      </c>
      <c r="G128" s="38">
        <v>1</v>
      </c>
      <c r="H128" s="13"/>
    </row>
    <row r="129" spans="1:8" ht="34.5" customHeight="1" x14ac:dyDescent="0.25">
      <c r="B129" s="8" t="s">
        <v>108</v>
      </c>
      <c r="C129" s="38" t="s">
        <v>60</v>
      </c>
      <c r="D129" s="38">
        <v>0.5</v>
      </c>
      <c r="E129" s="38">
        <v>1.7130000000000001</v>
      </c>
      <c r="F129" s="21">
        <v>110</v>
      </c>
      <c r="G129" s="38">
        <v>1</v>
      </c>
      <c r="H129" s="13"/>
    </row>
    <row r="130" spans="1:8" ht="17.25" customHeight="1" x14ac:dyDescent="0.25">
      <c r="B130" s="3" t="s">
        <v>15</v>
      </c>
      <c r="C130" s="4"/>
      <c r="D130" s="4"/>
      <c r="E130" s="4"/>
      <c r="F130" s="24"/>
      <c r="G130" s="4">
        <f>G128+G129</f>
        <v>2</v>
      </c>
      <c r="H130" s="13"/>
    </row>
    <row r="131" spans="1:8" s="6" customFormat="1" ht="32.25" customHeight="1" x14ac:dyDescent="0.25">
      <c r="A131" s="15">
        <v>17</v>
      </c>
      <c r="B131" s="96" t="s">
        <v>208</v>
      </c>
      <c r="C131" s="97"/>
      <c r="D131" s="97"/>
      <c r="E131" s="97"/>
      <c r="F131" s="97"/>
      <c r="G131" s="98"/>
      <c r="H131" s="5"/>
    </row>
    <row r="132" spans="1:8" ht="18.75" customHeight="1" x14ac:dyDescent="0.25">
      <c r="B132" s="8" t="s">
        <v>217</v>
      </c>
      <c r="C132" s="38" t="s">
        <v>12</v>
      </c>
      <c r="D132" s="38">
        <v>10</v>
      </c>
      <c r="E132" s="38">
        <v>-14</v>
      </c>
      <c r="F132" s="21">
        <v>128</v>
      </c>
      <c r="G132" s="38">
        <v>1</v>
      </c>
      <c r="H132" s="13"/>
    </row>
    <row r="133" spans="1:8" ht="23.25" customHeight="1" x14ac:dyDescent="0.25">
      <c r="B133" s="8" t="s">
        <v>218</v>
      </c>
      <c r="C133" s="38" t="s">
        <v>109</v>
      </c>
      <c r="D133" s="38">
        <v>25</v>
      </c>
      <c r="E133" s="38">
        <v>-9</v>
      </c>
      <c r="F133" s="21">
        <v>115</v>
      </c>
      <c r="G133" s="38">
        <v>1</v>
      </c>
      <c r="H133" s="13"/>
    </row>
    <row r="134" spans="1:8" ht="17.25" customHeight="1" x14ac:dyDescent="0.25">
      <c r="B134" s="3" t="s">
        <v>15</v>
      </c>
      <c r="C134" s="4"/>
      <c r="D134" s="4"/>
      <c r="E134" s="4"/>
      <c r="F134" s="24"/>
      <c r="G134" s="4">
        <v>2</v>
      </c>
      <c r="H134" s="13"/>
    </row>
    <row r="135" spans="1:8" s="6" customFormat="1" ht="32.25" customHeight="1" x14ac:dyDescent="0.25">
      <c r="A135" s="15">
        <v>18</v>
      </c>
      <c r="B135" s="96" t="s">
        <v>209</v>
      </c>
      <c r="C135" s="97"/>
      <c r="D135" s="97"/>
      <c r="E135" s="97"/>
      <c r="F135" s="97"/>
      <c r="G135" s="98"/>
      <c r="H135" s="5"/>
    </row>
    <row r="136" spans="1:8" ht="31.5" customHeight="1" x14ac:dyDescent="0.25">
      <c r="B136" s="8" t="s">
        <v>188</v>
      </c>
      <c r="C136" s="38" t="s">
        <v>107</v>
      </c>
      <c r="D136" s="38">
        <v>2</v>
      </c>
      <c r="E136" s="38">
        <v>2</v>
      </c>
      <c r="F136" s="21">
        <v>100</v>
      </c>
      <c r="G136" s="38">
        <v>0</v>
      </c>
      <c r="H136" s="13"/>
    </row>
    <row r="137" spans="1:8" ht="31.5" customHeight="1" x14ac:dyDescent="0.25">
      <c r="B137" s="8" t="s">
        <v>282</v>
      </c>
      <c r="C137" s="38" t="s">
        <v>283</v>
      </c>
      <c r="D137" s="38">
        <v>100</v>
      </c>
      <c r="E137" s="38">
        <v>296</v>
      </c>
      <c r="F137" s="21">
        <v>100</v>
      </c>
      <c r="G137" s="38">
        <v>1</v>
      </c>
      <c r="H137" s="13"/>
    </row>
    <row r="138" spans="1:8" ht="17.25" customHeight="1" x14ac:dyDescent="0.25">
      <c r="B138" s="3" t="s">
        <v>15</v>
      </c>
      <c r="C138" s="4"/>
      <c r="D138" s="4"/>
      <c r="E138" s="4"/>
      <c r="F138" s="24"/>
      <c r="G138" s="4">
        <f>G136+G137</f>
        <v>1</v>
      </c>
      <c r="H138" s="13"/>
    </row>
    <row r="139" spans="1:8" s="6" customFormat="1" ht="32.25" customHeight="1" x14ac:dyDescent="0.25">
      <c r="A139" s="15">
        <v>19</v>
      </c>
      <c r="B139" s="96" t="s">
        <v>291</v>
      </c>
      <c r="C139" s="97"/>
      <c r="D139" s="97"/>
      <c r="E139" s="97"/>
      <c r="F139" s="97"/>
      <c r="G139" s="98"/>
      <c r="H139" s="5"/>
    </row>
    <row r="140" spans="1:8" ht="65.25" customHeight="1" x14ac:dyDescent="0.25">
      <c r="B140" s="8" t="s">
        <v>284</v>
      </c>
      <c r="C140" s="38" t="s">
        <v>12</v>
      </c>
      <c r="D140" s="38">
        <v>100</v>
      </c>
      <c r="E140" s="38">
        <v>100</v>
      </c>
      <c r="F140" s="21">
        <v>100</v>
      </c>
      <c r="G140" s="38">
        <v>0</v>
      </c>
      <c r="H140" s="13"/>
    </row>
    <row r="141" spans="1:8" ht="60" customHeight="1" x14ac:dyDescent="0.25">
      <c r="B141" s="8" t="s">
        <v>285</v>
      </c>
      <c r="C141" s="38" t="s">
        <v>109</v>
      </c>
      <c r="D141" s="38">
        <v>100</v>
      </c>
      <c r="E141" s="38">
        <v>100</v>
      </c>
      <c r="F141" s="21">
        <v>100</v>
      </c>
      <c r="G141" s="38">
        <v>0</v>
      </c>
      <c r="H141" s="13"/>
    </row>
    <row r="142" spans="1:8" ht="90" customHeight="1" x14ac:dyDescent="0.25">
      <c r="B142" s="8" t="s">
        <v>286</v>
      </c>
      <c r="C142" s="38" t="s">
        <v>109</v>
      </c>
      <c r="D142" s="38">
        <v>100</v>
      </c>
      <c r="E142" s="38">
        <v>100</v>
      </c>
      <c r="F142" s="21">
        <v>100</v>
      </c>
      <c r="G142" s="38">
        <v>0</v>
      </c>
      <c r="H142" s="13"/>
    </row>
    <row r="143" spans="1:8" ht="78" customHeight="1" x14ac:dyDescent="0.25">
      <c r="B143" s="8" t="s">
        <v>287</v>
      </c>
      <c r="C143" s="38" t="s">
        <v>109</v>
      </c>
      <c r="D143" s="38">
        <v>100</v>
      </c>
      <c r="E143" s="38">
        <v>100</v>
      </c>
      <c r="F143" s="21">
        <v>100</v>
      </c>
      <c r="G143" s="38">
        <v>0</v>
      </c>
      <c r="H143" s="13"/>
    </row>
    <row r="144" spans="1:8" ht="60.75" customHeight="1" x14ac:dyDescent="0.25">
      <c r="B144" s="8" t="s">
        <v>288</v>
      </c>
      <c r="C144" s="38" t="s">
        <v>109</v>
      </c>
      <c r="D144" s="38">
        <v>100</v>
      </c>
      <c r="E144" s="38">
        <v>100</v>
      </c>
      <c r="F144" s="21">
        <v>100</v>
      </c>
      <c r="G144" s="38">
        <v>0</v>
      </c>
      <c r="H144" s="13"/>
    </row>
    <row r="145" spans="1:8" ht="77.25" customHeight="1" x14ac:dyDescent="0.25">
      <c r="B145" s="8" t="s">
        <v>289</v>
      </c>
      <c r="C145" s="38" t="s">
        <v>109</v>
      </c>
      <c r="D145" s="38">
        <v>15</v>
      </c>
      <c r="E145" s="38">
        <v>36</v>
      </c>
      <c r="F145" s="21">
        <v>151</v>
      </c>
      <c r="G145" s="38">
        <v>1</v>
      </c>
      <c r="H145" s="13"/>
    </row>
    <row r="146" spans="1:8" ht="17.25" customHeight="1" x14ac:dyDescent="0.25">
      <c r="B146" s="3" t="s">
        <v>15</v>
      </c>
      <c r="C146" s="4"/>
      <c r="D146" s="4"/>
      <c r="E146" s="4"/>
      <c r="F146" s="24"/>
      <c r="G146" s="4">
        <f>G140+G141+G142+G143+G144+G145</f>
        <v>1</v>
      </c>
      <c r="H146" s="13"/>
    </row>
    <row r="147" spans="1:8" s="6" customFormat="1" ht="32.25" customHeight="1" x14ac:dyDescent="0.25">
      <c r="A147" s="15">
        <v>20</v>
      </c>
      <c r="B147" s="96" t="s">
        <v>210</v>
      </c>
      <c r="C147" s="97"/>
      <c r="D147" s="97"/>
      <c r="E147" s="97"/>
      <c r="F147" s="97"/>
      <c r="G147" s="98"/>
      <c r="H147" s="5"/>
    </row>
    <row r="148" spans="1:8" ht="117" customHeight="1" x14ac:dyDescent="0.25">
      <c r="B148" s="8" t="s">
        <v>211</v>
      </c>
      <c r="C148" s="38" t="s">
        <v>220</v>
      </c>
      <c r="D148" s="38">
        <v>50300</v>
      </c>
      <c r="E148" s="38">
        <v>44396.6</v>
      </c>
      <c r="F148" s="21" t="e">
        <f>E148/'2019'!E134*100</f>
        <v>#DIV/0!</v>
      </c>
      <c r="G148" s="38">
        <v>-1</v>
      </c>
      <c r="H148" s="13"/>
    </row>
    <row r="149" spans="1:8" ht="63" customHeight="1" x14ac:dyDescent="0.25">
      <c r="B149" s="8" t="s">
        <v>212</v>
      </c>
      <c r="C149" s="38" t="s">
        <v>220</v>
      </c>
      <c r="D149" s="38">
        <v>16721</v>
      </c>
      <c r="E149" s="38">
        <v>8300.1</v>
      </c>
      <c r="F149" s="21" t="e">
        <f>E149/'2019'!E135*100</f>
        <v>#DIV/0!</v>
      </c>
      <c r="G149" s="38">
        <v>-1</v>
      </c>
      <c r="H149" s="13"/>
    </row>
    <row r="150" spans="1:8" ht="29.25" customHeight="1" x14ac:dyDescent="0.25">
      <c r="B150" s="8" t="s">
        <v>219</v>
      </c>
      <c r="C150" s="38" t="s">
        <v>220</v>
      </c>
      <c r="D150" s="38">
        <v>1200</v>
      </c>
      <c r="E150" s="38">
        <v>2158.6</v>
      </c>
      <c r="F150" s="21">
        <f>E150/'2019'!E136*100</f>
        <v>107930</v>
      </c>
      <c r="G150" s="38">
        <v>-1</v>
      </c>
      <c r="H150" s="13"/>
    </row>
    <row r="151" spans="1:8" ht="31.5" customHeight="1" x14ac:dyDescent="0.25">
      <c r="B151" s="8" t="s">
        <v>213</v>
      </c>
      <c r="C151" s="38" t="s">
        <v>42</v>
      </c>
      <c r="D151" s="38">
        <v>37</v>
      </c>
      <c r="E151" s="38">
        <v>19</v>
      </c>
      <c r="F151" s="21">
        <f>E151/'2019'!E137*100</f>
        <v>6.4189189189189184</v>
      </c>
      <c r="G151" s="38">
        <v>-1</v>
      </c>
      <c r="H151" s="13"/>
    </row>
    <row r="152" spans="1:8" ht="47.25" customHeight="1" x14ac:dyDescent="0.25">
      <c r="B152" s="8" t="s">
        <v>214</v>
      </c>
      <c r="C152" s="38" t="s">
        <v>42</v>
      </c>
      <c r="D152" s="38">
        <v>35</v>
      </c>
      <c r="E152" s="38">
        <v>31</v>
      </c>
      <c r="F152" s="21">
        <v>130</v>
      </c>
      <c r="G152" s="38">
        <v>1</v>
      </c>
      <c r="H152" s="13"/>
    </row>
    <row r="153" spans="1:8" ht="36" customHeight="1" x14ac:dyDescent="0.25">
      <c r="B153" s="8" t="s">
        <v>215</v>
      </c>
      <c r="C153" s="38" t="s">
        <v>221</v>
      </c>
      <c r="D153" s="38">
        <v>52.5</v>
      </c>
      <c r="E153" s="38">
        <v>45.8</v>
      </c>
      <c r="F153" s="21">
        <v>145</v>
      </c>
      <c r="G153" s="38">
        <v>1</v>
      </c>
      <c r="H153" s="13"/>
    </row>
    <row r="154" spans="1:8" ht="17.25" customHeight="1" x14ac:dyDescent="0.25">
      <c r="B154" s="3" t="s">
        <v>15</v>
      </c>
      <c r="C154" s="4"/>
      <c r="D154" s="4"/>
      <c r="E154" s="4"/>
      <c r="F154" s="24"/>
      <c r="G154" s="4">
        <f>G148+G149+G150+G151+G152+G153</f>
        <v>-2</v>
      </c>
      <c r="H154" s="13"/>
    </row>
  </sheetData>
  <mergeCells count="34">
    <mergeCell ref="B1:G1"/>
    <mergeCell ref="B2:G2"/>
    <mergeCell ref="B3:B4"/>
    <mergeCell ref="C3:C4"/>
    <mergeCell ref="D3:G3"/>
    <mergeCell ref="B5:G5"/>
    <mergeCell ref="B12:G12"/>
    <mergeCell ref="B13:G13"/>
    <mergeCell ref="B20:G20"/>
    <mergeCell ref="B28:G28"/>
    <mergeCell ref="B8:G8"/>
    <mergeCell ref="B34:G34"/>
    <mergeCell ref="B37:G37"/>
    <mergeCell ref="B47:G47"/>
    <mergeCell ref="B54:G54"/>
    <mergeCell ref="B63:G63"/>
    <mergeCell ref="B67:G67"/>
    <mergeCell ref="B74:G74"/>
    <mergeCell ref="B78:G78"/>
    <mergeCell ref="B85:G85"/>
    <mergeCell ref="B90:G90"/>
    <mergeCell ref="B94:G94"/>
    <mergeCell ref="B99:G99"/>
    <mergeCell ref="B103:G103"/>
    <mergeCell ref="B108:G108"/>
    <mergeCell ref="B109:G109"/>
    <mergeCell ref="B135:G135"/>
    <mergeCell ref="B139:G139"/>
    <mergeCell ref="B147:G147"/>
    <mergeCell ref="B112:G112"/>
    <mergeCell ref="B119:G119"/>
    <mergeCell ref="B124:G124"/>
    <mergeCell ref="B127:G127"/>
    <mergeCell ref="B131:G131"/>
  </mergeCells>
  <pageMargins left="0.70866141732283472" right="0.51181102362204722" top="0.35433070866141736" bottom="0.74803149606299213" header="0.31496062992125984" footer="0.31496062992125984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4"/>
  <sheetViews>
    <sheetView topLeftCell="A139" workbookViewId="0">
      <selection activeCell="B143" sqref="B143"/>
    </sheetView>
  </sheetViews>
  <sheetFormatPr defaultColWidth="25.5703125" defaultRowHeight="15" x14ac:dyDescent="0.25"/>
  <cols>
    <col min="1" max="1" width="3.7109375" style="15" customWidth="1"/>
    <col min="2" max="2" width="48.85546875" style="1" customWidth="1"/>
    <col min="3" max="3" width="17.7109375" style="1" customWidth="1"/>
    <col min="4" max="4" width="16.7109375" style="1" customWidth="1"/>
    <col min="5" max="5" width="11.7109375" style="1" customWidth="1"/>
    <col min="6" max="6" width="12" style="27" customWidth="1"/>
    <col min="7" max="7" width="11.85546875" style="1" customWidth="1"/>
    <col min="8" max="8" width="7.5703125" style="1" customWidth="1"/>
    <col min="9" max="16384" width="25.5703125" style="1"/>
  </cols>
  <sheetData>
    <row r="1" spans="1:8" x14ac:dyDescent="0.25">
      <c r="B1" s="90" t="s">
        <v>297</v>
      </c>
      <c r="C1" s="90"/>
      <c r="D1" s="90"/>
      <c r="E1" s="90"/>
      <c r="F1" s="90"/>
      <c r="G1" s="90"/>
    </row>
    <row r="2" spans="1:8" x14ac:dyDescent="0.25">
      <c r="B2" s="91" t="s">
        <v>1</v>
      </c>
      <c r="C2" s="91"/>
      <c r="D2" s="91"/>
      <c r="E2" s="91"/>
      <c r="F2" s="91"/>
      <c r="G2" s="91"/>
    </row>
    <row r="3" spans="1:8" ht="15.75" customHeight="1" x14ac:dyDescent="0.25">
      <c r="B3" s="95" t="s">
        <v>2</v>
      </c>
      <c r="C3" s="95" t="s">
        <v>3</v>
      </c>
      <c r="D3" s="95" t="s">
        <v>4</v>
      </c>
      <c r="E3" s="95"/>
      <c r="F3" s="95"/>
      <c r="G3" s="95"/>
    </row>
    <row r="4" spans="1:8" ht="60" x14ac:dyDescent="0.25">
      <c r="B4" s="95"/>
      <c r="C4" s="95"/>
      <c r="D4" s="54" t="s">
        <v>5</v>
      </c>
      <c r="E4" s="54" t="s">
        <v>6</v>
      </c>
      <c r="F4" s="23" t="s">
        <v>298</v>
      </c>
      <c r="G4" s="54" t="s">
        <v>7</v>
      </c>
    </row>
    <row r="5" spans="1:8" s="6" customFormat="1" ht="17.25" customHeight="1" x14ac:dyDescent="0.25">
      <c r="A5" s="15">
        <v>1</v>
      </c>
      <c r="B5" s="96" t="s">
        <v>229</v>
      </c>
      <c r="C5" s="97"/>
      <c r="D5" s="97"/>
      <c r="E5" s="97"/>
      <c r="F5" s="97"/>
      <c r="G5" s="98"/>
      <c r="H5" s="5"/>
    </row>
    <row r="6" spans="1:8" s="6" customFormat="1" ht="30.75" customHeight="1" x14ac:dyDescent="0.25">
      <c r="A6" s="15"/>
      <c r="B6" s="2" t="s">
        <v>51</v>
      </c>
      <c r="C6" s="54" t="s">
        <v>52</v>
      </c>
      <c r="D6" s="54">
        <v>1</v>
      </c>
      <c r="E6" s="38">
        <v>5</v>
      </c>
      <c r="F6" s="21">
        <f>E6/'[1]2017'!E93*100</f>
        <v>125</v>
      </c>
      <c r="G6" s="38">
        <v>1</v>
      </c>
      <c r="H6" s="5"/>
    </row>
    <row r="7" spans="1:8" s="6" customFormat="1" ht="18.75" customHeight="1" x14ac:dyDescent="0.25">
      <c r="A7" s="15"/>
      <c r="B7" s="3" t="s">
        <v>15</v>
      </c>
      <c r="C7" s="4"/>
      <c r="D7" s="4"/>
      <c r="E7" s="16"/>
      <c r="F7" s="25"/>
      <c r="G7" s="16">
        <v>1</v>
      </c>
      <c r="H7" s="5"/>
    </row>
    <row r="8" spans="1:8" s="6" customFormat="1" ht="17.25" customHeight="1" x14ac:dyDescent="0.25">
      <c r="A8" s="15">
        <v>2</v>
      </c>
      <c r="B8" s="96" t="s">
        <v>231</v>
      </c>
      <c r="C8" s="101"/>
      <c r="D8" s="101"/>
      <c r="E8" s="101"/>
      <c r="F8" s="101"/>
      <c r="G8" s="102"/>
      <c r="H8" s="5"/>
    </row>
    <row r="9" spans="1:8" s="6" customFormat="1" ht="48" customHeight="1" x14ac:dyDescent="0.25">
      <c r="A9" s="15"/>
      <c r="B9" s="7" t="s">
        <v>232</v>
      </c>
      <c r="C9" s="54" t="s">
        <v>235</v>
      </c>
      <c r="D9" s="62" t="s">
        <v>234</v>
      </c>
      <c r="E9" s="38">
        <v>100</v>
      </c>
      <c r="F9" s="21">
        <f>E9/'2019'!E9*100</f>
        <v>97.087378640776706</v>
      </c>
      <c r="G9" s="38">
        <v>0</v>
      </c>
      <c r="H9" s="5"/>
    </row>
    <row r="10" spans="1:8" s="6" customFormat="1" ht="49.5" customHeight="1" x14ac:dyDescent="0.25">
      <c r="A10" s="15"/>
      <c r="B10" s="7" t="s">
        <v>181</v>
      </c>
      <c r="C10" s="54" t="s">
        <v>166</v>
      </c>
      <c r="D10" s="54" t="s">
        <v>233</v>
      </c>
      <c r="E10" s="38">
        <v>223</v>
      </c>
      <c r="F10" s="21">
        <v>100</v>
      </c>
      <c r="G10" s="38">
        <v>0</v>
      </c>
      <c r="H10" s="5"/>
    </row>
    <row r="11" spans="1:8" s="6" customFormat="1" ht="17.25" customHeight="1" x14ac:dyDescent="0.25">
      <c r="A11" s="15"/>
      <c r="B11" s="3" t="s">
        <v>15</v>
      </c>
      <c r="C11" s="4"/>
      <c r="D11" s="4"/>
      <c r="E11" s="16"/>
      <c r="F11" s="25"/>
      <c r="G11" s="16">
        <f>G9+G10</f>
        <v>0</v>
      </c>
      <c r="H11" s="5"/>
    </row>
    <row r="12" spans="1:8" s="6" customFormat="1" ht="17.25" customHeight="1" x14ac:dyDescent="0.25">
      <c r="A12" s="15">
        <v>3</v>
      </c>
      <c r="B12" s="96" t="s">
        <v>114</v>
      </c>
      <c r="C12" s="101"/>
      <c r="D12" s="101"/>
      <c r="E12" s="101"/>
      <c r="F12" s="101"/>
      <c r="G12" s="102"/>
      <c r="H12" s="5"/>
    </row>
    <row r="13" spans="1:8" s="6" customFormat="1" ht="17.25" customHeight="1" x14ac:dyDescent="0.25">
      <c r="A13" s="15"/>
      <c r="B13" s="77" t="s">
        <v>131</v>
      </c>
      <c r="C13" s="78"/>
      <c r="D13" s="78"/>
      <c r="E13" s="78"/>
      <c r="F13" s="78"/>
      <c r="G13" s="79"/>
      <c r="H13" s="5"/>
    </row>
    <row r="14" spans="1:8" s="6" customFormat="1" ht="73.5" customHeight="1" x14ac:dyDescent="0.25">
      <c r="A14" s="15"/>
      <c r="B14" s="2" t="s">
        <v>115</v>
      </c>
      <c r="C14" s="54" t="s">
        <v>12</v>
      </c>
      <c r="D14" s="54">
        <v>50</v>
      </c>
      <c r="E14" s="38">
        <v>50</v>
      </c>
      <c r="F14" s="21">
        <f>E14/'2019'!E16*100</f>
        <v>384.61538461538464</v>
      </c>
      <c r="G14" s="38">
        <v>-1</v>
      </c>
      <c r="H14" s="5"/>
    </row>
    <row r="15" spans="1:8" s="6" customFormat="1" ht="78.75" customHeight="1" x14ac:dyDescent="0.25">
      <c r="A15" s="15"/>
      <c r="B15" s="2" t="s">
        <v>116</v>
      </c>
      <c r="C15" s="54" t="s">
        <v>12</v>
      </c>
      <c r="D15" s="54">
        <v>100</v>
      </c>
      <c r="E15" s="38">
        <v>100</v>
      </c>
      <c r="F15" s="21">
        <f>E15/'2019'!E17*100</f>
        <v>680.27210884353747</v>
      </c>
      <c r="G15" s="38">
        <v>0</v>
      </c>
      <c r="H15" s="5"/>
    </row>
    <row r="16" spans="1:8" s="6" customFormat="1" ht="45.75" customHeight="1" x14ac:dyDescent="0.25">
      <c r="A16" s="15"/>
      <c r="B16" s="2" t="s">
        <v>117</v>
      </c>
      <c r="C16" s="54" t="s">
        <v>44</v>
      </c>
      <c r="D16" s="54">
        <v>15</v>
      </c>
      <c r="E16" s="38">
        <v>15</v>
      </c>
      <c r="F16" s="21">
        <f>E16/'2019'!E18*100</f>
        <v>15</v>
      </c>
      <c r="G16" s="38">
        <v>-1</v>
      </c>
      <c r="H16" s="5"/>
    </row>
    <row r="17" spans="1:8" s="6" customFormat="1" ht="62.25" customHeight="1" x14ac:dyDescent="0.25">
      <c r="A17" s="15"/>
      <c r="B17" s="2" t="s">
        <v>118</v>
      </c>
      <c r="C17" s="54" t="s">
        <v>12</v>
      </c>
      <c r="D17" s="54">
        <v>15</v>
      </c>
      <c r="E17" s="38">
        <v>15</v>
      </c>
      <c r="F17" s="21">
        <f>E17/'2019'!E19*100</f>
        <v>42.016806722689068</v>
      </c>
      <c r="G17" s="38">
        <v>-1</v>
      </c>
      <c r="H17" s="5"/>
    </row>
    <row r="18" spans="1:8" s="6" customFormat="1" ht="92.25" customHeight="1" x14ac:dyDescent="0.25">
      <c r="A18" s="15"/>
      <c r="B18" s="28" t="s">
        <v>119</v>
      </c>
      <c r="C18" s="55" t="s">
        <v>12</v>
      </c>
      <c r="D18" s="55" t="s">
        <v>120</v>
      </c>
      <c r="E18" s="29">
        <v>100</v>
      </c>
      <c r="F18" s="21">
        <v>100</v>
      </c>
      <c r="G18" s="29">
        <v>0</v>
      </c>
      <c r="H18" s="5"/>
    </row>
    <row r="19" spans="1:8" s="6" customFormat="1" ht="92.25" customHeight="1" x14ac:dyDescent="0.25">
      <c r="A19" s="8"/>
      <c r="B19" s="2" t="s">
        <v>121</v>
      </c>
      <c r="C19" s="54" t="s">
        <v>12</v>
      </c>
      <c r="D19" s="54">
        <v>15</v>
      </c>
      <c r="E19" s="38">
        <v>15</v>
      </c>
      <c r="F19" s="21">
        <f>E19/'2019'!E21*100</f>
        <v>107.14285714285714</v>
      </c>
      <c r="G19" s="38">
        <v>1</v>
      </c>
      <c r="H19" s="5"/>
    </row>
    <row r="20" spans="1:8" s="6" customFormat="1" ht="20.25" customHeight="1" x14ac:dyDescent="0.25">
      <c r="A20" s="15"/>
      <c r="B20" s="109" t="s">
        <v>130</v>
      </c>
      <c r="C20" s="110"/>
      <c r="D20" s="110"/>
      <c r="E20" s="110"/>
      <c r="F20" s="110"/>
      <c r="G20" s="111"/>
      <c r="H20" s="5"/>
    </row>
    <row r="21" spans="1:8" s="6" customFormat="1" ht="63" customHeight="1" x14ac:dyDescent="0.25">
      <c r="A21" s="15"/>
      <c r="B21" s="30" t="s">
        <v>122</v>
      </c>
      <c r="C21" s="58" t="s">
        <v>12</v>
      </c>
      <c r="D21" s="58"/>
      <c r="E21" s="38">
        <v>14</v>
      </c>
      <c r="F21" s="21">
        <f>E21/'2019'!E21*100</f>
        <v>100</v>
      </c>
      <c r="G21" s="58">
        <v>1</v>
      </c>
      <c r="H21" s="5"/>
    </row>
    <row r="22" spans="1:8" s="6" customFormat="1" ht="93.75" customHeight="1" x14ac:dyDescent="0.25">
      <c r="A22" s="15"/>
      <c r="B22" s="2" t="s">
        <v>119</v>
      </c>
      <c r="C22" s="58" t="s">
        <v>12</v>
      </c>
      <c r="D22" s="55" t="s">
        <v>120</v>
      </c>
      <c r="E22" s="38">
        <v>100</v>
      </c>
      <c r="F22" s="21">
        <f>E22/'2019'!E22*100</f>
        <v>100</v>
      </c>
      <c r="G22" s="38">
        <v>0</v>
      </c>
      <c r="H22" s="5"/>
    </row>
    <row r="23" spans="1:8" s="6" customFormat="1" ht="46.5" customHeight="1" x14ac:dyDescent="0.25">
      <c r="A23" s="15"/>
      <c r="B23" s="2" t="s">
        <v>123</v>
      </c>
      <c r="C23" s="58" t="s">
        <v>12</v>
      </c>
      <c r="D23" s="55" t="s">
        <v>120</v>
      </c>
      <c r="E23" s="38">
        <v>94</v>
      </c>
      <c r="F23" s="21">
        <f>E23/'2019'!E23*100</f>
        <v>100</v>
      </c>
      <c r="G23" s="38">
        <v>0</v>
      </c>
      <c r="H23" s="5"/>
    </row>
    <row r="24" spans="1:8" s="6" customFormat="1" ht="35.25" customHeight="1" x14ac:dyDescent="0.25">
      <c r="A24" s="15"/>
      <c r="B24" s="2" t="s">
        <v>124</v>
      </c>
      <c r="C24" s="54" t="s">
        <v>44</v>
      </c>
      <c r="D24" s="54" t="s">
        <v>125</v>
      </c>
      <c r="E24" s="38">
        <v>8</v>
      </c>
      <c r="F24" s="21">
        <f>E24/'2019'!E24*100</f>
        <v>57.142857142857139</v>
      </c>
      <c r="G24" s="38">
        <v>0</v>
      </c>
      <c r="H24" s="5"/>
    </row>
    <row r="25" spans="1:8" s="6" customFormat="1" ht="93.75" customHeight="1" x14ac:dyDescent="0.25">
      <c r="A25" s="15"/>
      <c r="B25" s="2" t="s">
        <v>126</v>
      </c>
      <c r="C25" s="54" t="s">
        <v>12</v>
      </c>
      <c r="D25" s="54"/>
      <c r="E25" s="38">
        <v>1.3</v>
      </c>
      <c r="F25" s="21">
        <f>E25/'2019'!E25*100</f>
        <v>118.18181818181816</v>
      </c>
      <c r="G25" s="38">
        <v>-1</v>
      </c>
      <c r="H25" s="5"/>
    </row>
    <row r="26" spans="1:8" s="6" customFormat="1" ht="61.5" customHeight="1" x14ac:dyDescent="0.25">
      <c r="A26" s="15"/>
      <c r="B26" s="2" t="s">
        <v>127</v>
      </c>
      <c r="C26" s="54" t="s">
        <v>12</v>
      </c>
      <c r="D26" s="54">
        <v>100</v>
      </c>
      <c r="E26" s="38">
        <v>101.7</v>
      </c>
      <c r="F26" s="21">
        <f>E26/'2019'!E26*100</f>
        <v>100</v>
      </c>
      <c r="G26" s="38">
        <v>-1</v>
      </c>
      <c r="H26" s="5"/>
    </row>
    <row r="27" spans="1:8" s="6" customFormat="1" ht="105.75" customHeight="1" x14ac:dyDescent="0.25">
      <c r="A27" s="15"/>
      <c r="B27" s="2" t="s">
        <v>128</v>
      </c>
      <c r="C27" s="54" t="s">
        <v>12</v>
      </c>
      <c r="D27" s="55" t="s">
        <v>129</v>
      </c>
      <c r="E27" s="38">
        <v>10</v>
      </c>
      <c r="F27" s="21">
        <f>E27/'2019'!E27*100</f>
        <v>111.11111111111111</v>
      </c>
      <c r="G27" s="38">
        <v>1</v>
      </c>
      <c r="H27" s="5"/>
    </row>
    <row r="28" spans="1:8" s="6" customFormat="1" ht="20.25" customHeight="1" x14ac:dyDescent="0.25">
      <c r="A28" s="15"/>
      <c r="B28" s="77" t="s">
        <v>132</v>
      </c>
      <c r="C28" s="78"/>
      <c r="D28" s="78"/>
      <c r="E28" s="78"/>
      <c r="F28" s="78"/>
      <c r="G28" s="79"/>
      <c r="H28" s="5"/>
    </row>
    <row r="29" spans="1:8" s="6" customFormat="1" ht="76.5" customHeight="1" x14ac:dyDescent="0.25">
      <c r="A29" s="15"/>
      <c r="B29" s="2" t="s">
        <v>133</v>
      </c>
      <c r="C29" s="54" t="s">
        <v>12</v>
      </c>
      <c r="D29" s="55" t="s">
        <v>134</v>
      </c>
      <c r="E29" s="38">
        <v>56</v>
      </c>
      <c r="F29" s="21">
        <f>E29/'2019'!E29*100</f>
        <v>116.66666666666667</v>
      </c>
      <c r="G29" s="38">
        <v>1</v>
      </c>
      <c r="H29" s="5"/>
    </row>
    <row r="30" spans="1:8" s="6" customFormat="1" ht="77.25" customHeight="1" x14ac:dyDescent="0.25">
      <c r="A30" s="15"/>
      <c r="B30" s="2" t="s">
        <v>135</v>
      </c>
      <c r="C30" s="54" t="s">
        <v>12</v>
      </c>
      <c r="D30" s="55" t="s">
        <v>120</v>
      </c>
      <c r="E30" s="38">
        <v>102.36</v>
      </c>
      <c r="F30" s="21">
        <f>E30/'2019'!E30*100</f>
        <v>99.668938656280432</v>
      </c>
      <c r="G30" s="38">
        <v>1</v>
      </c>
      <c r="H30" s="5"/>
    </row>
    <row r="31" spans="1:8" s="6" customFormat="1" ht="88.5" customHeight="1" x14ac:dyDescent="0.25">
      <c r="A31" s="15"/>
      <c r="B31" s="2" t="s">
        <v>136</v>
      </c>
      <c r="C31" s="54" t="s">
        <v>12</v>
      </c>
      <c r="D31" s="55">
        <v>20</v>
      </c>
      <c r="E31" s="38">
        <v>45.2</v>
      </c>
      <c r="F31" s="21">
        <f>E31/'2019'!E31*100</f>
        <v>105.11627906976744</v>
      </c>
      <c r="G31" s="38">
        <v>1</v>
      </c>
      <c r="H31" s="5"/>
    </row>
    <row r="32" spans="1:8" s="6" customFormat="1" ht="88.5" customHeight="1" x14ac:dyDescent="0.25">
      <c r="A32" s="15"/>
      <c r="B32" s="2" t="s">
        <v>137</v>
      </c>
      <c r="C32" s="54" t="s">
        <v>12</v>
      </c>
      <c r="D32" s="54">
        <v>7</v>
      </c>
      <c r="E32" s="38">
        <v>19</v>
      </c>
      <c r="F32" s="21">
        <f>E32/'2019'!E32*100</f>
        <v>100</v>
      </c>
      <c r="G32" s="38">
        <v>1</v>
      </c>
      <c r="H32" s="5"/>
    </row>
    <row r="33" spans="1:8" s="6" customFormat="1" ht="61.5" customHeight="1" x14ac:dyDescent="0.25">
      <c r="A33" s="15"/>
      <c r="B33" s="2" t="s">
        <v>138</v>
      </c>
      <c r="C33" s="54" t="s">
        <v>12</v>
      </c>
      <c r="D33" s="54">
        <v>1</v>
      </c>
      <c r="E33" s="38">
        <v>1.2</v>
      </c>
      <c r="F33" s="21">
        <f>E33/'2019'!E33*100</f>
        <v>100</v>
      </c>
      <c r="G33" s="38">
        <v>0</v>
      </c>
      <c r="H33" s="5"/>
    </row>
    <row r="34" spans="1:8" s="6" customFormat="1" ht="15" customHeight="1" x14ac:dyDescent="0.25">
      <c r="A34" s="15"/>
      <c r="B34" s="80" t="s">
        <v>139</v>
      </c>
      <c r="C34" s="81"/>
      <c r="D34" s="81"/>
      <c r="E34" s="81"/>
      <c r="F34" s="81"/>
      <c r="G34" s="82"/>
      <c r="H34" s="5"/>
    </row>
    <row r="35" spans="1:8" s="6" customFormat="1" ht="45.75" customHeight="1" x14ac:dyDescent="0.25">
      <c r="A35" s="15"/>
      <c r="B35" s="2" t="s">
        <v>140</v>
      </c>
      <c r="C35" s="54" t="s">
        <v>141</v>
      </c>
      <c r="D35" s="54">
        <v>5</v>
      </c>
      <c r="E35" s="38">
        <v>5</v>
      </c>
      <c r="F35" s="21">
        <f>E35/'2019'!E35*100</f>
        <v>100</v>
      </c>
      <c r="G35" s="38">
        <v>0</v>
      </c>
      <c r="H35" s="5"/>
    </row>
    <row r="36" spans="1:8" s="6" customFormat="1" ht="30.75" customHeight="1" x14ac:dyDescent="0.25">
      <c r="A36" s="15"/>
      <c r="B36" s="2" t="s">
        <v>142</v>
      </c>
      <c r="C36" s="54" t="s">
        <v>89</v>
      </c>
      <c r="D36" s="54">
        <v>0</v>
      </c>
      <c r="E36" s="38">
        <v>0</v>
      </c>
      <c r="F36" s="21">
        <v>100</v>
      </c>
      <c r="G36" s="38">
        <v>0</v>
      </c>
      <c r="H36" s="5"/>
    </row>
    <row r="37" spans="1:8" s="6" customFormat="1" ht="28.5" customHeight="1" x14ac:dyDescent="0.25">
      <c r="A37" s="15"/>
      <c r="B37" s="105" t="s">
        <v>143</v>
      </c>
      <c r="C37" s="99"/>
      <c r="D37" s="99"/>
      <c r="E37" s="99"/>
      <c r="F37" s="99"/>
      <c r="G37" s="99"/>
      <c r="H37" s="5"/>
    </row>
    <row r="38" spans="1:8" s="6" customFormat="1" ht="47.25" customHeight="1" x14ac:dyDescent="0.25">
      <c r="A38" s="15"/>
      <c r="B38" s="31" t="s">
        <v>144</v>
      </c>
      <c r="C38" s="32" t="s">
        <v>12</v>
      </c>
      <c r="D38" s="32">
        <v>20</v>
      </c>
      <c r="E38" s="33">
        <v>96</v>
      </c>
      <c r="F38" s="21">
        <f>E38/'[1]2017'!E65*100</f>
        <v>185.68665377176015</v>
      </c>
      <c r="G38" s="33">
        <v>-1</v>
      </c>
      <c r="H38" s="5"/>
    </row>
    <row r="39" spans="1:8" s="6" customFormat="1" ht="19.5" customHeight="1" x14ac:dyDescent="0.25">
      <c r="A39" s="15"/>
      <c r="B39" s="31" t="s">
        <v>145</v>
      </c>
      <c r="C39" s="32" t="s">
        <v>12</v>
      </c>
      <c r="D39" s="32">
        <v>50</v>
      </c>
      <c r="E39" s="33">
        <v>67</v>
      </c>
      <c r="F39" s="21">
        <f>E39/'[1]2017'!E66*100</f>
        <v>111.66666666666667</v>
      </c>
      <c r="G39" s="33">
        <v>1</v>
      </c>
      <c r="H39" s="5"/>
    </row>
    <row r="40" spans="1:8" s="6" customFormat="1" ht="28.5" customHeight="1" x14ac:dyDescent="0.25">
      <c r="A40" s="15"/>
      <c r="B40" s="31" t="s">
        <v>146</v>
      </c>
      <c r="C40" s="32" t="s">
        <v>12</v>
      </c>
      <c r="D40" s="32">
        <v>100</v>
      </c>
      <c r="E40" s="33">
        <v>100</v>
      </c>
      <c r="F40" s="21">
        <f>E40/'[1]2017'!E67*100</f>
        <v>100</v>
      </c>
      <c r="G40" s="33">
        <v>0</v>
      </c>
      <c r="H40" s="5"/>
    </row>
    <row r="41" spans="1:8" s="6" customFormat="1" ht="28.5" customHeight="1" x14ac:dyDescent="0.25">
      <c r="A41" s="15"/>
      <c r="B41" s="31" t="s">
        <v>147</v>
      </c>
      <c r="C41" s="32" t="s">
        <v>12</v>
      </c>
      <c r="D41" s="32">
        <v>5</v>
      </c>
      <c r="E41" s="33">
        <v>0</v>
      </c>
      <c r="F41" s="21">
        <v>0</v>
      </c>
      <c r="G41" s="33">
        <v>0</v>
      </c>
      <c r="H41" s="5"/>
    </row>
    <row r="42" spans="1:8" s="6" customFormat="1" ht="16.5" customHeight="1" x14ac:dyDescent="0.25">
      <c r="A42" s="15"/>
      <c r="B42" s="31" t="s">
        <v>148</v>
      </c>
      <c r="C42" s="32" t="s">
        <v>12</v>
      </c>
      <c r="D42" s="32">
        <v>100</v>
      </c>
      <c r="E42" s="33">
        <v>100</v>
      </c>
      <c r="F42" s="21">
        <f>E42/'[1]2017'!E69*100</f>
        <v>100</v>
      </c>
      <c r="G42" s="33">
        <v>0</v>
      </c>
      <c r="H42" s="5"/>
    </row>
    <row r="43" spans="1:8" s="6" customFormat="1" ht="48" customHeight="1" x14ac:dyDescent="0.25">
      <c r="A43" s="15"/>
      <c r="B43" s="31" t="s">
        <v>149</v>
      </c>
      <c r="C43" s="32" t="s">
        <v>12</v>
      </c>
      <c r="D43" s="32">
        <v>50</v>
      </c>
      <c r="E43" s="33">
        <v>70</v>
      </c>
      <c r="F43" s="21">
        <f>E43/'[1]2017'!E70*100</f>
        <v>116.66666666666667</v>
      </c>
      <c r="G43" s="33">
        <v>1</v>
      </c>
      <c r="H43" s="5"/>
    </row>
    <row r="44" spans="1:8" s="6" customFormat="1" ht="32.25" customHeight="1" x14ac:dyDescent="0.25">
      <c r="A44" s="15"/>
      <c r="B44" s="31" t="s">
        <v>150</v>
      </c>
      <c r="C44" s="32" t="s">
        <v>12</v>
      </c>
      <c r="D44" s="32">
        <v>10</v>
      </c>
      <c r="E44" s="33">
        <v>10</v>
      </c>
      <c r="F44" s="21"/>
      <c r="G44" s="33">
        <v>0</v>
      </c>
      <c r="H44" s="5"/>
    </row>
    <row r="45" spans="1:8" s="6" customFormat="1" ht="47.25" customHeight="1" x14ac:dyDescent="0.25">
      <c r="A45" s="15"/>
      <c r="B45" s="31" t="s">
        <v>151</v>
      </c>
      <c r="C45" s="32" t="s">
        <v>12</v>
      </c>
      <c r="D45" s="32">
        <v>80</v>
      </c>
      <c r="E45" s="33">
        <v>79</v>
      </c>
      <c r="F45" s="21"/>
      <c r="G45" s="33">
        <v>-1</v>
      </c>
      <c r="H45" s="5"/>
    </row>
    <row r="46" spans="1:8" s="6" customFormat="1" ht="29.25" customHeight="1" x14ac:dyDescent="0.25">
      <c r="A46" s="15"/>
      <c r="B46" s="31" t="s">
        <v>152</v>
      </c>
      <c r="C46" s="32" t="s">
        <v>12</v>
      </c>
      <c r="D46" s="32">
        <v>10</v>
      </c>
      <c r="E46" s="33">
        <v>14</v>
      </c>
      <c r="F46" s="21">
        <v>0</v>
      </c>
      <c r="G46" s="33">
        <v>0</v>
      </c>
      <c r="H46" s="5"/>
    </row>
    <row r="47" spans="1:8" s="6" customFormat="1" ht="31.5" customHeight="1" x14ac:dyDescent="0.25">
      <c r="A47" s="15"/>
      <c r="B47" s="106" t="s">
        <v>153</v>
      </c>
      <c r="C47" s="107"/>
      <c r="D47" s="107"/>
      <c r="E47" s="107"/>
      <c r="F47" s="107"/>
      <c r="G47" s="108"/>
      <c r="H47" s="5"/>
    </row>
    <row r="48" spans="1:8" s="6" customFormat="1" ht="45.75" customHeight="1" x14ac:dyDescent="0.25">
      <c r="A48" s="15"/>
      <c r="B48" s="31" t="s">
        <v>154</v>
      </c>
      <c r="C48" s="57" t="s">
        <v>12</v>
      </c>
      <c r="D48" s="57" t="s">
        <v>155</v>
      </c>
      <c r="E48" s="38">
        <v>66</v>
      </c>
      <c r="F48" s="21">
        <f>E48/'[1]2017'!E75*100</f>
        <v>95.652173913043484</v>
      </c>
      <c r="G48" s="57">
        <v>0</v>
      </c>
      <c r="H48" s="5"/>
    </row>
    <row r="49" spans="1:8" s="6" customFormat="1" ht="63.75" customHeight="1" x14ac:dyDescent="0.25">
      <c r="A49" s="15"/>
      <c r="B49" s="31" t="s">
        <v>156</v>
      </c>
      <c r="C49" s="57" t="s">
        <v>12</v>
      </c>
      <c r="D49" s="57" t="s">
        <v>157</v>
      </c>
      <c r="E49" s="38">
        <v>1.1000000000000001</v>
      </c>
      <c r="F49" s="21">
        <f>E49/'2019'!E51*100</f>
        <v>1.1000000000000001</v>
      </c>
      <c r="G49" s="57">
        <v>1</v>
      </c>
      <c r="H49" s="5"/>
    </row>
    <row r="50" spans="1:8" s="6" customFormat="1" ht="63.75" customHeight="1" x14ac:dyDescent="0.25">
      <c r="A50" s="15"/>
      <c r="B50" s="31" t="s">
        <v>158</v>
      </c>
      <c r="C50" s="36" t="s">
        <v>12</v>
      </c>
      <c r="D50" s="57" t="s">
        <v>159</v>
      </c>
      <c r="E50" s="46">
        <v>87</v>
      </c>
      <c r="F50" s="21">
        <f>E50/'[1]2017'!E77*100</f>
        <v>100</v>
      </c>
      <c r="G50" s="36">
        <v>0</v>
      </c>
      <c r="H50" s="5"/>
    </row>
    <row r="51" spans="1:8" s="6" customFormat="1" ht="45.75" customHeight="1" x14ac:dyDescent="0.25">
      <c r="A51" s="15"/>
      <c r="B51" s="31" t="s">
        <v>160</v>
      </c>
      <c r="C51" s="36" t="s">
        <v>12</v>
      </c>
      <c r="D51" s="36" t="s">
        <v>120</v>
      </c>
      <c r="E51" s="46">
        <v>100</v>
      </c>
      <c r="F51" s="21">
        <f>E51/'[1]2017'!E78*100</f>
        <v>100</v>
      </c>
      <c r="G51" s="36">
        <v>0</v>
      </c>
      <c r="H51" s="5"/>
    </row>
    <row r="52" spans="1:8" s="6" customFormat="1" ht="46.5" customHeight="1" x14ac:dyDescent="0.25">
      <c r="A52" s="15"/>
      <c r="B52" s="2" t="s">
        <v>161</v>
      </c>
      <c r="C52" s="34" t="s">
        <v>44</v>
      </c>
      <c r="D52" s="36" t="s">
        <v>162</v>
      </c>
      <c r="E52" s="35">
        <v>3400</v>
      </c>
      <c r="F52" s="21">
        <f>E52/'[1]2017'!E79*100</f>
        <v>127.00784460216661</v>
      </c>
      <c r="G52" s="35">
        <v>1</v>
      </c>
      <c r="H52" s="5"/>
    </row>
    <row r="53" spans="1:8" s="6" customFormat="1" ht="18.75" customHeight="1" x14ac:dyDescent="0.25">
      <c r="A53" s="15"/>
      <c r="B53" s="3" t="s">
        <v>15</v>
      </c>
      <c r="C53" s="4"/>
      <c r="D53" s="4"/>
      <c r="E53" s="16"/>
      <c r="F53" s="25"/>
      <c r="G53" s="16">
        <f>G14+G15+G16+G17+G18+G19+G21+G22+G23+G24+G25+G26+G27+G29+G30+G31+G32+G33+G35+G36+G38+G39+G40+G41+G42+G43+G44+G45+G46+G48+G49+G50+G51+G52</f>
        <v>4</v>
      </c>
      <c r="H53" s="5"/>
    </row>
    <row r="54" spans="1:8" s="6" customFormat="1" ht="17.25" customHeight="1" x14ac:dyDescent="0.25">
      <c r="A54" s="15">
        <v>4</v>
      </c>
      <c r="B54" s="96" t="s">
        <v>236</v>
      </c>
      <c r="C54" s="97"/>
      <c r="D54" s="97"/>
      <c r="E54" s="97"/>
      <c r="F54" s="97"/>
      <c r="G54" s="98"/>
      <c r="H54" s="5"/>
    </row>
    <row r="55" spans="1:8" s="6" customFormat="1" ht="31.5" customHeight="1" x14ac:dyDescent="0.25">
      <c r="A55" s="15"/>
      <c r="B55" s="8" t="s">
        <v>238</v>
      </c>
      <c r="C55" s="54" t="s">
        <v>44</v>
      </c>
      <c r="D55" s="54">
        <v>30</v>
      </c>
      <c r="E55" s="65">
        <v>30</v>
      </c>
      <c r="F55" s="21">
        <f>E55/'2019'!E55*100</f>
        <v>115.38461538461537</v>
      </c>
      <c r="G55" s="38">
        <v>1</v>
      </c>
      <c r="H55" s="5"/>
    </row>
    <row r="56" spans="1:8" s="6" customFormat="1" ht="30.75" customHeight="1" x14ac:dyDescent="0.25">
      <c r="A56" s="15"/>
      <c r="B56" s="8" t="s">
        <v>168</v>
      </c>
      <c r="C56" s="54" t="s">
        <v>19</v>
      </c>
      <c r="D56" s="54">
        <v>8</v>
      </c>
      <c r="E56" s="65">
        <v>5</v>
      </c>
      <c r="F56" s="21">
        <f>E56/'2019'!E56*100</f>
        <v>250</v>
      </c>
      <c r="G56" s="38">
        <v>1</v>
      </c>
      <c r="H56" s="5"/>
    </row>
    <row r="57" spans="1:8" s="6" customFormat="1" ht="57" customHeight="1" x14ac:dyDescent="0.25">
      <c r="A57" s="15"/>
      <c r="B57" s="8" t="s">
        <v>169</v>
      </c>
      <c r="C57" s="54" t="s">
        <v>42</v>
      </c>
      <c r="D57" s="54">
        <v>3</v>
      </c>
      <c r="E57" s="65">
        <v>3</v>
      </c>
      <c r="F57" s="21">
        <f>E57/'2019'!E57*100</f>
        <v>300</v>
      </c>
      <c r="G57" s="38">
        <v>1</v>
      </c>
      <c r="H57" s="5"/>
    </row>
    <row r="58" spans="1:8" s="6" customFormat="1" ht="48" customHeight="1" x14ac:dyDescent="0.25">
      <c r="A58" s="15"/>
      <c r="B58" s="8" t="s">
        <v>170</v>
      </c>
      <c r="C58" s="54" t="s">
        <v>42</v>
      </c>
      <c r="D58" s="54">
        <v>3</v>
      </c>
      <c r="E58" s="65">
        <v>3</v>
      </c>
      <c r="F58" s="21">
        <f>E58/'2019'!E58*100</f>
        <v>75</v>
      </c>
      <c r="G58" s="38">
        <v>-1</v>
      </c>
      <c r="H58" s="5"/>
    </row>
    <row r="59" spans="1:8" s="6" customFormat="1" ht="60" customHeight="1" x14ac:dyDescent="0.25">
      <c r="A59" s="15"/>
      <c r="B59" s="8" t="s">
        <v>237</v>
      </c>
      <c r="C59" s="59" t="s">
        <v>42</v>
      </c>
      <c r="D59" s="59">
        <v>1</v>
      </c>
      <c r="E59" s="65">
        <v>0</v>
      </c>
      <c r="F59" s="21">
        <v>0</v>
      </c>
      <c r="G59" s="38">
        <v>0</v>
      </c>
      <c r="H59" s="5"/>
    </row>
    <row r="60" spans="1:8" s="6" customFormat="1" ht="35.25" customHeight="1" x14ac:dyDescent="0.25">
      <c r="A60" s="15"/>
      <c r="B60" s="8" t="s">
        <v>171</v>
      </c>
      <c r="C60" s="54" t="s">
        <v>42</v>
      </c>
      <c r="D60" s="54">
        <v>12</v>
      </c>
      <c r="E60" s="65">
        <v>12</v>
      </c>
      <c r="F60" s="21">
        <f>E60/'2019'!E60*100</f>
        <v>100</v>
      </c>
      <c r="G60" s="38">
        <v>0</v>
      </c>
      <c r="H60" s="5"/>
    </row>
    <row r="61" spans="1:8" s="6" customFormat="1" ht="35.25" customHeight="1" x14ac:dyDescent="0.25">
      <c r="A61" s="15"/>
      <c r="B61" s="8" t="s">
        <v>172</v>
      </c>
      <c r="C61" s="54" t="s">
        <v>12</v>
      </c>
      <c r="D61" s="54">
        <v>19</v>
      </c>
      <c r="E61" s="65">
        <v>7</v>
      </c>
      <c r="F61" s="21">
        <f>E61/'2019'!E61*100</f>
        <v>140</v>
      </c>
      <c r="G61" s="38">
        <v>1</v>
      </c>
      <c r="H61" s="5"/>
    </row>
    <row r="62" spans="1:8" s="6" customFormat="1" ht="18" customHeight="1" x14ac:dyDescent="0.25">
      <c r="A62" s="15"/>
      <c r="B62" s="3" t="s">
        <v>15</v>
      </c>
      <c r="C62" s="4"/>
      <c r="D62" s="4"/>
      <c r="E62" s="16"/>
      <c r="F62" s="25"/>
      <c r="G62" s="16">
        <f>G55+G56+G57+G58+G59+G60+G61</f>
        <v>3</v>
      </c>
      <c r="H62" s="5"/>
    </row>
    <row r="63" spans="1:8" s="6" customFormat="1" ht="17.25" customHeight="1" x14ac:dyDescent="0.25">
      <c r="A63" s="15">
        <v>5</v>
      </c>
      <c r="B63" s="96" t="s">
        <v>241</v>
      </c>
      <c r="C63" s="97"/>
      <c r="D63" s="97"/>
      <c r="E63" s="97"/>
      <c r="F63" s="97"/>
      <c r="G63" s="98"/>
      <c r="H63" s="5"/>
    </row>
    <row r="64" spans="1:8" s="6" customFormat="1" ht="39.75" customHeight="1" x14ac:dyDescent="0.25">
      <c r="A64" s="15"/>
      <c r="B64" s="7" t="s">
        <v>239</v>
      </c>
      <c r="C64" s="54" t="s">
        <v>44</v>
      </c>
      <c r="D64" s="54">
        <v>30</v>
      </c>
      <c r="E64" s="38">
        <v>30</v>
      </c>
      <c r="F64" s="21">
        <v>100</v>
      </c>
      <c r="G64" s="38">
        <v>1</v>
      </c>
      <c r="H64" s="5"/>
    </row>
    <row r="65" spans="1:8" s="6" customFormat="1" ht="51" customHeight="1" x14ac:dyDescent="0.25">
      <c r="A65" s="15"/>
      <c r="B65" s="7" t="s">
        <v>240</v>
      </c>
      <c r="C65" s="54" t="s">
        <v>44</v>
      </c>
      <c r="D65" s="54">
        <v>100</v>
      </c>
      <c r="E65" s="38">
        <v>100</v>
      </c>
      <c r="F65" s="21">
        <v>100</v>
      </c>
      <c r="G65" s="38">
        <v>1</v>
      </c>
      <c r="H65" s="5"/>
    </row>
    <row r="66" spans="1:8" s="6" customFormat="1" ht="18.75" customHeight="1" x14ac:dyDescent="0.25">
      <c r="A66" s="15"/>
      <c r="B66" s="3" t="s">
        <v>15</v>
      </c>
      <c r="C66" s="4"/>
      <c r="D66" s="4"/>
      <c r="E66" s="16"/>
      <c r="F66" s="25"/>
      <c r="G66" s="16">
        <v>0</v>
      </c>
      <c r="H66" s="5"/>
    </row>
    <row r="67" spans="1:8" s="6" customFormat="1" ht="32.25" customHeight="1" x14ac:dyDescent="0.25">
      <c r="A67" s="15">
        <v>6</v>
      </c>
      <c r="B67" s="96" t="s">
        <v>242</v>
      </c>
      <c r="C67" s="97"/>
      <c r="D67" s="97"/>
      <c r="E67" s="97"/>
      <c r="F67" s="97"/>
      <c r="G67" s="98"/>
      <c r="H67" s="5"/>
    </row>
    <row r="68" spans="1:8" ht="57.75" customHeight="1" x14ac:dyDescent="0.25">
      <c r="B68" s="8" t="s">
        <v>299</v>
      </c>
      <c r="C68" s="38" t="s">
        <v>12</v>
      </c>
      <c r="D68" s="38" t="s">
        <v>249</v>
      </c>
      <c r="E68" s="38">
        <v>47</v>
      </c>
      <c r="F68" s="21">
        <f>E68/'2019'!E68*100</f>
        <v>106.81818181818181</v>
      </c>
      <c r="G68" s="38">
        <v>1</v>
      </c>
      <c r="H68" s="13"/>
    </row>
    <row r="69" spans="1:8" ht="46.5" customHeight="1" x14ac:dyDescent="0.25">
      <c r="B69" s="8" t="s">
        <v>244</v>
      </c>
      <c r="C69" s="38" t="s">
        <v>12</v>
      </c>
      <c r="D69" s="38" t="s">
        <v>245</v>
      </c>
      <c r="E69" s="38">
        <v>100</v>
      </c>
      <c r="F69" s="21">
        <f>E69/'2019'!E69*100</f>
        <v>100</v>
      </c>
      <c r="G69" s="38">
        <v>1</v>
      </c>
      <c r="H69" s="13"/>
    </row>
    <row r="70" spans="1:8" ht="60.75" customHeight="1" x14ac:dyDescent="0.25">
      <c r="B70" s="8" t="s">
        <v>248</v>
      </c>
      <c r="C70" s="38" t="s">
        <v>42</v>
      </c>
      <c r="D70" s="38" t="s">
        <v>246</v>
      </c>
      <c r="E70" s="38">
        <v>6</v>
      </c>
      <c r="F70" s="21">
        <f>E70/'2019'!E70*100</f>
        <v>75</v>
      </c>
      <c r="G70" s="38">
        <v>0</v>
      </c>
      <c r="H70" s="13"/>
    </row>
    <row r="71" spans="1:8" ht="46.5" customHeight="1" x14ac:dyDescent="0.25">
      <c r="B71" s="8" t="s">
        <v>247</v>
      </c>
      <c r="C71" s="38" t="s">
        <v>109</v>
      </c>
      <c r="D71" s="38" t="s">
        <v>246</v>
      </c>
      <c r="E71" s="38">
        <v>4</v>
      </c>
      <c r="F71" s="21">
        <f>E71/'2019'!E71*100</f>
        <v>133.33333333333331</v>
      </c>
      <c r="G71" s="38">
        <v>0</v>
      </c>
      <c r="H71" s="13"/>
    </row>
    <row r="72" spans="1:8" ht="46.5" customHeight="1" x14ac:dyDescent="0.25">
      <c r="B72" s="8" t="s">
        <v>250</v>
      </c>
      <c r="C72" s="38" t="s">
        <v>109</v>
      </c>
      <c r="D72" s="38">
        <v>75</v>
      </c>
      <c r="E72" s="38">
        <v>80</v>
      </c>
      <c r="F72" s="21">
        <f>E72/'2019'!E72*100</f>
        <v>114.28571428571428</v>
      </c>
      <c r="G72" s="38">
        <v>1</v>
      </c>
      <c r="H72" s="13"/>
    </row>
    <row r="73" spans="1:8" ht="17.25" customHeight="1" x14ac:dyDescent="0.25">
      <c r="B73" s="3" t="s">
        <v>15</v>
      </c>
      <c r="C73" s="4"/>
      <c r="D73" s="4"/>
      <c r="E73" s="4"/>
      <c r="F73" s="24"/>
      <c r="G73" s="4">
        <v>3</v>
      </c>
      <c r="H73" s="13"/>
    </row>
    <row r="74" spans="1:8" s="6" customFormat="1" ht="17.25" customHeight="1" x14ac:dyDescent="0.25">
      <c r="A74" s="15">
        <v>7</v>
      </c>
      <c r="B74" s="96" t="s">
        <v>185</v>
      </c>
      <c r="C74" s="97"/>
      <c r="D74" s="97"/>
      <c r="E74" s="97"/>
      <c r="F74" s="97"/>
      <c r="G74" s="98"/>
      <c r="H74" s="5"/>
    </row>
    <row r="75" spans="1:8" ht="50.25" customHeight="1" x14ac:dyDescent="0.25">
      <c r="B75" s="8" t="s">
        <v>103</v>
      </c>
      <c r="C75" s="38" t="s">
        <v>42</v>
      </c>
      <c r="D75" s="38">
        <v>5</v>
      </c>
      <c r="E75" s="38">
        <v>5</v>
      </c>
      <c r="F75" s="21">
        <f>E75/'2019'!E75*100</f>
        <v>71.428571428571431</v>
      </c>
      <c r="G75" s="38">
        <v>1</v>
      </c>
      <c r="H75" s="13"/>
    </row>
    <row r="76" spans="1:8" ht="46.5" customHeight="1" x14ac:dyDescent="0.25">
      <c r="B76" s="8" t="s">
        <v>104</v>
      </c>
      <c r="C76" s="38" t="s">
        <v>42</v>
      </c>
      <c r="D76" s="38">
        <v>10</v>
      </c>
      <c r="E76" s="38">
        <v>10</v>
      </c>
      <c r="F76" s="21">
        <f>E76/'2019'!E76*100</f>
        <v>50</v>
      </c>
      <c r="G76" s="38">
        <v>1</v>
      </c>
      <c r="H76" s="13"/>
    </row>
    <row r="77" spans="1:8" ht="17.25" customHeight="1" x14ac:dyDescent="0.25">
      <c r="B77" s="3" t="s">
        <v>15</v>
      </c>
      <c r="C77" s="4"/>
      <c r="D77" s="4"/>
      <c r="E77" s="4"/>
      <c r="F77" s="24"/>
      <c r="G77" s="4">
        <v>2</v>
      </c>
      <c r="H77" s="13"/>
    </row>
    <row r="78" spans="1:8" ht="30" customHeight="1" x14ac:dyDescent="0.25">
      <c r="A78" s="15">
        <v>8</v>
      </c>
      <c r="B78" s="96" t="s">
        <v>190</v>
      </c>
      <c r="C78" s="101"/>
      <c r="D78" s="101"/>
      <c r="E78" s="101"/>
      <c r="F78" s="101"/>
      <c r="G78" s="102"/>
    </row>
    <row r="79" spans="1:8" s="49" customFormat="1" ht="30" customHeight="1" x14ac:dyDescent="0.25">
      <c r="A79" s="47"/>
      <c r="B79" s="48" t="s">
        <v>191</v>
      </c>
      <c r="C79" s="38" t="s">
        <v>12</v>
      </c>
      <c r="D79" s="38">
        <v>2</v>
      </c>
      <c r="E79" s="38">
        <v>-3.3</v>
      </c>
      <c r="F79" s="45">
        <v>97.17</v>
      </c>
      <c r="G79" s="38">
        <v>-1</v>
      </c>
    </row>
    <row r="80" spans="1:8" ht="46.5" customHeight="1" x14ac:dyDescent="0.25">
      <c r="B80" s="44" t="s">
        <v>192</v>
      </c>
      <c r="C80" s="56" t="s">
        <v>109</v>
      </c>
      <c r="D80" s="56">
        <v>3</v>
      </c>
      <c r="E80" s="64">
        <v>1.5</v>
      </c>
      <c r="F80" s="45">
        <f>E80/'[1]2017'!E7*100</f>
        <v>148.51485148514851</v>
      </c>
      <c r="G80" s="46">
        <v>1</v>
      </c>
      <c r="H80" s="13"/>
    </row>
    <row r="81" spans="1:8" ht="91.5" customHeight="1" x14ac:dyDescent="0.25">
      <c r="B81" s="2" t="s">
        <v>292</v>
      </c>
      <c r="C81" s="54" t="s">
        <v>12</v>
      </c>
      <c r="D81" s="54">
        <v>0.5</v>
      </c>
      <c r="E81" s="38">
        <v>-2</v>
      </c>
      <c r="F81" s="45">
        <f>E81/'[1]2017'!E8*100</f>
        <v>-136.05442176870747</v>
      </c>
      <c r="G81" s="38">
        <v>-1</v>
      </c>
      <c r="H81" s="13"/>
    </row>
    <row r="82" spans="1:8" ht="30.75" customHeight="1" x14ac:dyDescent="0.25">
      <c r="B82" s="2" t="s">
        <v>251</v>
      </c>
      <c r="C82" s="60" t="s">
        <v>12</v>
      </c>
      <c r="D82" s="60">
        <v>3</v>
      </c>
      <c r="E82" s="38">
        <v>2</v>
      </c>
      <c r="F82" s="21">
        <v>100</v>
      </c>
      <c r="G82" s="38">
        <v>0</v>
      </c>
      <c r="H82" s="13"/>
    </row>
    <row r="83" spans="1:8" ht="50.25" customHeight="1" x14ac:dyDescent="0.25">
      <c r="B83" s="2" t="s">
        <v>252</v>
      </c>
      <c r="C83" s="60" t="s">
        <v>42</v>
      </c>
      <c r="D83" s="60">
        <v>3</v>
      </c>
      <c r="E83" s="38">
        <v>3</v>
      </c>
      <c r="F83" s="21">
        <v>100</v>
      </c>
      <c r="G83" s="38">
        <v>0</v>
      </c>
      <c r="H83" s="13"/>
    </row>
    <row r="84" spans="1:8" ht="18.75" customHeight="1" x14ac:dyDescent="0.25">
      <c r="B84" s="3" t="s">
        <v>15</v>
      </c>
      <c r="C84" s="4"/>
      <c r="D84" s="4"/>
      <c r="E84" s="4"/>
      <c r="F84" s="24"/>
      <c r="G84" s="4">
        <f>G79+G80+G81</f>
        <v>-1</v>
      </c>
      <c r="H84" s="13"/>
    </row>
    <row r="85" spans="1:8" s="6" customFormat="1" ht="17.25" customHeight="1" x14ac:dyDescent="0.25">
      <c r="A85" s="15">
        <v>9</v>
      </c>
      <c r="B85" s="103" t="s">
        <v>257</v>
      </c>
      <c r="C85" s="104"/>
      <c r="D85" s="104"/>
      <c r="E85" s="104"/>
      <c r="F85" s="104"/>
      <c r="G85" s="104"/>
      <c r="H85" s="5"/>
    </row>
    <row r="86" spans="1:8" s="6" customFormat="1" ht="34.5" customHeight="1" x14ac:dyDescent="0.25">
      <c r="A86" s="15"/>
      <c r="B86" s="2" t="s">
        <v>253</v>
      </c>
      <c r="C86" s="57" t="s">
        <v>89</v>
      </c>
      <c r="D86" s="57">
        <v>40</v>
      </c>
      <c r="E86" s="17">
        <v>0</v>
      </c>
      <c r="F86" s="26">
        <f>E86/'[1]2017'!E90*100</f>
        <v>0</v>
      </c>
      <c r="G86" s="17">
        <v>-1</v>
      </c>
      <c r="H86" s="5"/>
    </row>
    <row r="87" spans="1:8" s="6" customFormat="1" ht="34.5" customHeight="1" x14ac:dyDescent="0.25">
      <c r="A87" s="15"/>
      <c r="B87" s="2" t="s">
        <v>254</v>
      </c>
      <c r="C87" s="61" t="s">
        <v>89</v>
      </c>
      <c r="D87" s="61">
        <v>20</v>
      </c>
      <c r="E87" s="17">
        <v>0</v>
      </c>
      <c r="F87" s="26">
        <v>0</v>
      </c>
      <c r="G87" s="17">
        <v>-1</v>
      </c>
      <c r="H87" s="5"/>
    </row>
    <row r="88" spans="1:8" s="6" customFormat="1" ht="42.75" customHeight="1" x14ac:dyDescent="0.25">
      <c r="A88" s="15"/>
      <c r="B88" s="2" t="s">
        <v>256</v>
      </c>
      <c r="C88" s="61" t="s">
        <v>255</v>
      </c>
      <c r="D88" s="61" t="s">
        <v>293</v>
      </c>
      <c r="E88" s="17">
        <v>0</v>
      </c>
      <c r="F88" s="26">
        <v>0</v>
      </c>
      <c r="G88" s="17">
        <v>-1</v>
      </c>
      <c r="H88" s="5"/>
    </row>
    <row r="89" spans="1:8" s="6" customFormat="1" ht="18" customHeight="1" x14ac:dyDescent="0.25">
      <c r="A89" s="15"/>
      <c r="B89" s="3" t="s">
        <v>15</v>
      </c>
      <c r="C89" s="4"/>
      <c r="D89" s="4"/>
      <c r="E89" s="16"/>
      <c r="F89" s="25"/>
      <c r="G89" s="16">
        <v>-3</v>
      </c>
      <c r="H89" s="5"/>
    </row>
    <row r="90" spans="1:8" s="6" customFormat="1" ht="31.5" customHeight="1" x14ac:dyDescent="0.25">
      <c r="A90" s="15">
        <v>10</v>
      </c>
      <c r="B90" s="96" t="s">
        <v>261</v>
      </c>
      <c r="C90" s="97"/>
      <c r="D90" s="97"/>
      <c r="E90" s="97"/>
      <c r="F90" s="97"/>
      <c r="G90" s="98"/>
      <c r="H90" s="5"/>
    </row>
    <row r="91" spans="1:8" s="6" customFormat="1" ht="31.5" customHeight="1" x14ac:dyDescent="0.25">
      <c r="A91" s="15"/>
      <c r="B91" s="8" t="s">
        <v>76</v>
      </c>
      <c r="C91" s="38" t="s">
        <v>60</v>
      </c>
      <c r="D91" s="38">
        <v>240.6</v>
      </c>
      <c r="E91" s="38">
        <v>244.05799999999999</v>
      </c>
      <c r="F91" s="21">
        <v>100</v>
      </c>
      <c r="G91" s="38">
        <v>0</v>
      </c>
      <c r="H91" s="5"/>
    </row>
    <row r="92" spans="1:8" s="6" customFormat="1" ht="31.5" customHeight="1" x14ac:dyDescent="0.25">
      <c r="A92" s="15"/>
      <c r="B92" s="8" t="s">
        <v>258</v>
      </c>
      <c r="C92" s="38" t="s">
        <v>259</v>
      </c>
      <c r="D92" s="38" t="s">
        <v>260</v>
      </c>
      <c r="E92" s="38">
        <v>244.05799999999999</v>
      </c>
      <c r="F92" s="21">
        <v>100</v>
      </c>
      <c r="G92" s="38">
        <v>0</v>
      </c>
      <c r="H92" s="5"/>
    </row>
    <row r="93" spans="1:8" s="6" customFormat="1" ht="17.25" customHeight="1" x14ac:dyDescent="0.25">
      <c r="A93" s="15"/>
      <c r="B93" s="3" t="s">
        <v>15</v>
      </c>
      <c r="C93" s="4"/>
      <c r="D93" s="16"/>
      <c r="E93" s="16"/>
      <c r="F93" s="25"/>
      <c r="G93" s="16">
        <f>G91</f>
        <v>0</v>
      </c>
      <c r="H93" s="5"/>
    </row>
    <row r="94" spans="1:8" ht="17.25" customHeight="1" x14ac:dyDescent="0.25">
      <c r="A94" s="15">
        <v>11</v>
      </c>
      <c r="B94" s="96" t="s">
        <v>300</v>
      </c>
      <c r="C94" s="101"/>
      <c r="D94" s="101"/>
      <c r="E94" s="101"/>
      <c r="F94" s="101"/>
      <c r="G94" s="102"/>
      <c r="H94" s="13"/>
    </row>
    <row r="95" spans="1:8" ht="47.25" customHeight="1" x14ac:dyDescent="0.25">
      <c r="B95" s="2" t="s">
        <v>175</v>
      </c>
      <c r="C95" s="54" t="s">
        <v>12</v>
      </c>
      <c r="D95" s="54">
        <v>3</v>
      </c>
      <c r="E95" s="38">
        <v>7</v>
      </c>
      <c r="F95" s="45">
        <f>E95/'2019'!E95*100</f>
        <v>35</v>
      </c>
      <c r="G95" s="38">
        <v>0</v>
      </c>
      <c r="H95" s="13"/>
    </row>
    <row r="96" spans="1:8" ht="51.75" customHeight="1" x14ac:dyDescent="0.25">
      <c r="B96" s="2" t="s">
        <v>176</v>
      </c>
      <c r="C96" s="54" t="s">
        <v>12</v>
      </c>
      <c r="D96" s="54">
        <v>3</v>
      </c>
      <c r="E96" s="38">
        <v>7</v>
      </c>
      <c r="F96" s="45">
        <f>E96/'2019'!E96*100</f>
        <v>17.5</v>
      </c>
      <c r="G96" s="38">
        <v>0</v>
      </c>
      <c r="H96" s="13"/>
    </row>
    <row r="97" spans="1:8" ht="77.25" customHeight="1" x14ac:dyDescent="0.25">
      <c r="B97" s="2" t="s">
        <v>177</v>
      </c>
      <c r="C97" s="54" t="s">
        <v>12</v>
      </c>
      <c r="D97" s="54">
        <v>3</v>
      </c>
      <c r="E97" s="38">
        <v>12</v>
      </c>
      <c r="F97" s="45">
        <f>E97/'2019'!E97*100</f>
        <v>100</v>
      </c>
      <c r="G97" s="38">
        <v>1</v>
      </c>
      <c r="H97" s="13"/>
    </row>
    <row r="98" spans="1:8" ht="17.25" customHeight="1" x14ac:dyDescent="0.25">
      <c r="B98" s="3" t="s">
        <v>15</v>
      </c>
      <c r="C98" s="4"/>
      <c r="D98" s="4"/>
      <c r="E98" s="16"/>
      <c r="F98" s="25"/>
      <c r="G98" s="16">
        <f>G95+G96+G97</f>
        <v>1</v>
      </c>
      <c r="H98" s="13"/>
    </row>
    <row r="99" spans="1:8" ht="17.25" customHeight="1" x14ac:dyDescent="0.25">
      <c r="A99" s="15">
        <v>12</v>
      </c>
      <c r="B99" s="96" t="s">
        <v>301</v>
      </c>
      <c r="C99" s="101"/>
      <c r="D99" s="101"/>
      <c r="E99" s="101"/>
      <c r="F99" s="101"/>
      <c r="G99" s="102"/>
      <c r="H99" s="13"/>
    </row>
    <row r="100" spans="1:8" ht="47.25" customHeight="1" x14ac:dyDescent="0.25">
      <c r="B100" s="2" t="s">
        <v>178</v>
      </c>
      <c r="C100" s="60" t="s">
        <v>12</v>
      </c>
      <c r="D100" s="54">
        <v>15</v>
      </c>
      <c r="E100" s="38">
        <v>5</v>
      </c>
      <c r="F100" s="45">
        <f>E100/'2019'!E100*100</f>
        <v>166.66666666666669</v>
      </c>
      <c r="G100" s="38">
        <v>1</v>
      </c>
      <c r="H100" s="13"/>
    </row>
    <row r="101" spans="1:8" ht="72.75" customHeight="1" x14ac:dyDescent="0.25">
      <c r="B101" s="2" t="s">
        <v>263</v>
      </c>
      <c r="C101" s="60" t="s">
        <v>12</v>
      </c>
      <c r="D101" s="54">
        <v>6</v>
      </c>
      <c r="E101" s="38">
        <v>6</v>
      </c>
      <c r="F101" s="21">
        <f>E101/'2019'!E95*100</f>
        <v>30</v>
      </c>
      <c r="G101" s="38">
        <v>0</v>
      </c>
      <c r="H101" s="13"/>
    </row>
    <row r="102" spans="1:8" ht="21" customHeight="1" x14ac:dyDescent="0.25">
      <c r="B102" s="3" t="s">
        <v>15</v>
      </c>
      <c r="C102" s="4"/>
      <c r="D102" s="4"/>
      <c r="E102" s="16"/>
      <c r="F102" s="25"/>
      <c r="G102" s="16">
        <f>G100+G101</f>
        <v>1</v>
      </c>
      <c r="H102" s="13"/>
    </row>
    <row r="103" spans="1:8" ht="17.25" customHeight="1" x14ac:dyDescent="0.25">
      <c r="A103" s="15">
        <v>13</v>
      </c>
      <c r="B103" s="96" t="s">
        <v>110</v>
      </c>
      <c r="C103" s="101"/>
      <c r="D103" s="101"/>
      <c r="E103" s="101"/>
      <c r="F103" s="101"/>
      <c r="G103" s="102"/>
      <c r="H103" s="13"/>
    </row>
    <row r="104" spans="1:8" ht="48.75" customHeight="1" x14ac:dyDescent="0.25">
      <c r="B104" s="2" t="s">
        <v>111</v>
      </c>
      <c r="C104" s="54" t="s">
        <v>12</v>
      </c>
      <c r="D104" s="60" t="s">
        <v>264</v>
      </c>
      <c r="E104" s="38">
        <v>33</v>
      </c>
      <c r="F104" s="21">
        <f>E104/'2019'!E104*100</f>
        <v>108.19672131147541</v>
      </c>
      <c r="G104" s="38">
        <v>1</v>
      </c>
      <c r="H104" s="13"/>
    </row>
    <row r="105" spans="1:8" ht="48.75" customHeight="1" x14ac:dyDescent="0.25">
      <c r="B105" s="2" t="s">
        <v>112</v>
      </c>
      <c r="C105" s="54" t="s">
        <v>12</v>
      </c>
      <c r="D105" s="60" t="s">
        <v>265</v>
      </c>
      <c r="E105" s="38">
        <v>27</v>
      </c>
      <c r="F105" s="21">
        <f>E105/'2019'!E105*100</f>
        <v>105.05836575875487</v>
      </c>
      <c r="G105" s="38">
        <v>1</v>
      </c>
      <c r="H105" s="13"/>
    </row>
    <row r="106" spans="1:8" ht="77.25" customHeight="1" x14ac:dyDescent="0.25">
      <c r="B106" s="2" t="s">
        <v>113</v>
      </c>
      <c r="C106" s="54" t="s">
        <v>12</v>
      </c>
      <c r="D106" s="60" t="s">
        <v>266</v>
      </c>
      <c r="E106" s="38">
        <v>2.1</v>
      </c>
      <c r="F106" s="21">
        <f>E106/'2019'!E106*100</f>
        <v>100</v>
      </c>
      <c r="G106" s="38">
        <v>1</v>
      </c>
      <c r="H106" s="13"/>
    </row>
    <row r="107" spans="1:8" ht="17.25" customHeight="1" x14ac:dyDescent="0.25">
      <c r="B107" s="3" t="s">
        <v>15</v>
      </c>
      <c r="C107" s="4"/>
      <c r="D107" s="4"/>
      <c r="E107" s="4"/>
      <c r="F107" s="24"/>
      <c r="G107" s="4">
        <f>G106+G105+G104</f>
        <v>3</v>
      </c>
      <c r="H107" s="13"/>
    </row>
    <row r="108" spans="1:8" ht="18.75" customHeight="1" x14ac:dyDescent="0.25">
      <c r="A108" s="15">
        <v>14</v>
      </c>
      <c r="B108" s="96" t="s">
        <v>267</v>
      </c>
      <c r="C108" s="101"/>
      <c r="D108" s="101"/>
      <c r="E108" s="101"/>
      <c r="F108" s="101"/>
      <c r="G108" s="102"/>
      <c r="H108" s="13"/>
    </row>
    <row r="109" spans="1:8" ht="18.75" customHeight="1" x14ac:dyDescent="0.25">
      <c r="A109" s="63"/>
      <c r="B109" s="99" t="s">
        <v>268</v>
      </c>
      <c r="C109" s="100"/>
      <c r="D109" s="100"/>
      <c r="E109" s="100"/>
      <c r="F109" s="100"/>
      <c r="G109" s="100"/>
      <c r="H109" s="13"/>
    </row>
    <row r="110" spans="1:8" ht="49.5" customHeight="1" x14ac:dyDescent="0.25">
      <c r="B110" s="8" t="s">
        <v>179</v>
      </c>
      <c r="C110" s="54" t="s">
        <v>12</v>
      </c>
      <c r="D110" s="54">
        <v>3</v>
      </c>
      <c r="E110" s="38">
        <v>4</v>
      </c>
      <c r="F110" s="21">
        <f>E110/'2019'!E110*100</f>
        <v>57.142857142857139</v>
      </c>
      <c r="G110" s="38">
        <v>0</v>
      </c>
      <c r="H110" s="13"/>
    </row>
    <row r="111" spans="1:8" ht="49.5" customHeight="1" x14ac:dyDescent="0.25">
      <c r="B111" s="8" t="s">
        <v>269</v>
      </c>
      <c r="C111" s="54" t="s">
        <v>12</v>
      </c>
      <c r="D111" s="54">
        <v>3</v>
      </c>
      <c r="E111" s="38">
        <v>0</v>
      </c>
      <c r="F111" s="21">
        <f>E111/'2019'!E104*100</f>
        <v>0</v>
      </c>
      <c r="G111" s="38">
        <v>-1</v>
      </c>
      <c r="H111" s="13"/>
    </row>
    <row r="112" spans="1:8" ht="18.75" customHeight="1" x14ac:dyDescent="0.25">
      <c r="A112" s="63"/>
      <c r="B112" s="99" t="s">
        <v>280</v>
      </c>
      <c r="C112" s="100"/>
      <c r="D112" s="100"/>
      <c r="E112" s="100"/>
      <c r="F112" s="100"/>
      <c r="G112" s="100"/>
      <c r="H112" s="13"/>
    </row>
    <row r="113" spans="1:8" ht="31.5" customHeight="1" x14ac:dyDescent="0.25">
      <c r="B113" s="8" t="s">
        <v>270</v>
      </c>
      <c r="C113" s="60" t="s">
        <v>12</v>
      </c>
      <c r="D113" s="60">
        <v>0.2</v>
      </c>
      <c r="E113" s="38">
        <v>0</v>
      </c>
      <c r="F113" s="21">
        <f>E113/'2019'!E113*100</f>
        <v>0</v>
      </c>
      <c r="G113" s="38">
        <v>-1</v>
      </c>
      <c r="H113" s="13"/>
    </row>
    <row r="114" spans="1:8" ht="49.5" customHeight="1" x14ac:dyDescent="0.25">
      <c r="B114" s="8" t="s">
        <v>271</v>
      </c>
      <c r="C114" s="60" t="s">
        <v>12</v>
      </c>
      <c r="D114" s="60">
        <v>0.2</v>
      </c>
      <c r="E114" s="38">
        <v>2.5</v>
      </c>
      <c r="F114" s="21">
        <f>E114/'2019'!E114*100</f>
        <v>357.14285714285717</v>
      </c>
      <c r="G114" s="38">
        <v>1</v>
      </c>
      <c r="H114" s="13"/>
    </row>
    <row r="115" spans="1:8" ht="30" customHeight="1" x14ac:dyDescent="0.25">
      <c r="B115" s="8" t="s">
        <v>272</v>
      </c>
      <c r="C115" s="60" t="s">
        <v>12</v>
      </c>
      <c r="D115" s="60">
        <v>0.2</v>
      </c>
      <c r="E115" s="38">
        <v>1</v>
      </c>
      <c r="F115" s="21">
        <f>E115/'2019'!E115*100</f>
        <v>3.8461538461538463</v>
      </c>
      <c r="G115" s="38">
        <v>0</v>
      </c>
      <c r="H115" s="13"/>
    </row>
    <row r="116" spans="1:8" ht="49.5" customHeight="1" x14ac:dyDescent="0.25">
      <c r="B116" s="8" t="s">
        <v>273</v>
      </c>
      <c r="C116" s="60" t="s">
        <v>12</v>
      </c>
      <c r="D116" s="60">
        <v>0.2</v>
      </c>
      <c r="E116" s="38">
        <v>0.7</v>
      </c>
      <c r="F116" s="21">
        <v>107</v>
      </c>
      <c r="G116" s="38">
        <v>1</v>
      </c>
      <c r="H116" s="13"/>
    </row>
    <row r="117" spans="1:8" ht="30" customHeight="1" x14ac:dyDescent="0.25">
      <c r="B117" s="8" t="s">
        <v>274</v>
      </c>
      <c r="C117" s="60" t="s">
        <v>12</v>
      </c>
      <c r="D117" s="60">
        <v>0.2</v>
      </c>
      <c r="E117" s="38">
        <v>1</v>
      </c>
      <c r="F117" s="21">
        <f>E117/'2019'!E117*100</f>
        <v>99.009900990099013</v>
      </c>
      <c r="G117" s="38">
        <v>0</v>
      </c>
      <c r="H117" s="13"/>
    </row>
    <row r="118" spans="1:8" ht="44.25" customHeight="1" x14ac:dyDescent="0.25">
      <c r="B118" s="8" t="s">
        <v>275</v>
      </c>
      <c r="C118" s="60" t="s">
        <v>12</v>
      </c>
      <c r="D118" s="60">
        <v>0.2</v>
      </c>
      <c r="E118" s="38">
        <v>0</v>
      </c>
      <c r="F118" s="21">
        <f>E118/'2019'!E118*100</f>
        <v>0</v>
      </c>
      <c r="G118" s="38">
        <v>0</v>
      </c>
      <c r="H118" s="13"/>
    </row>
    <row r="119" spans="1:8" ht="18.75" customHeight="1" x14ac:dyDescent="0.25">
      <c r="A119" s="63"/>
      <c r="B119" s="99" t="s">
        <v>276</v>
      </c>
      <c r="C119" s="100"/>
      <c r="D119" s="100"/>
      <c r="E119" s="100"/>
      <c r="F119" s="100"/>
      <c r="G119" s="100"/>
      <c r="H119" s="13"/>
    </row>
    <row r="120" spans="1:8" ht="47.25" customHeight="1" x14ac:dyDescent="0.25">
      <c r="B120" s="8" t="s">
        <v>277</v>
      </c>
      <c r="C120" s="60" t="s">
        <v>12</v>
      </c>
      <c r="D120" s="60">
        <v>2</v>
      </c>
      <c r="E120" s="38">
        <v>0</v>
      </c>
      <c r="F120" s="21">
        <f>E120/'2019'!E120*100</f>
        <v>0</v>
      </c>
      <c r="G120" s="38">
        <v>0</v>
      </c>
      <c r="H120" s="13"/>
    </row>
    <row r="121" spans="1:8" ht="60.75" customHeight="1" x14ac:dyDescent="0.25">
      <c r="B121" s="8" t="s">
        <v>278</v>
      </c>
      <c r="C121" s="60" t="s">
        <v>12</v>
      </c>
      <c r="D121" s="60">
        <v>2</v>
      </c>
      <c r="E121" s="38">
        <v>30</v>
      </c>
      <c r="F121" s="21">
        <f>E121/'2019'!E121*100</f>
        <v>101.01010101010101</v>
      </c>
      <c r="G121" s="38">
        <v>1</v>
      </c>
      <c r="H121" s="13"/>
    </row>
    <row r="122" spans="1:8" ht="50.25" customHeight="1" x14ac:dyDescent="0.25">
      <c r="B122" s="8" t="s">
        <v>279</v>
      </c>
      <c r="C122" s="60" t="s">
        <v>12</v>
      </c>
      <c r="D122" s="60">
        <v>2</v>
      </c>
      <c r="E122" s="38">
        <v>0</v>
      </c>
      <c r="F122" s="21">
        <v>0</v>
      </c>
      <c r="G122" s="38">
        <v>0</v>
      </c>
      <c r="H122" s="13"/>
    </row>
    <row r="123" spans="1:8" ht="17.25" customHeight="1" x14ac:dyDescent="0.25">
      <c r="B123" s="3" t="s">
        <v>15</v>
      </c>
      <c r="C123" s="4"/>
      <c r="D123" s="4"/>
      <c r="E123" s="16"/>
      <c r="F123" s="25"/>
      <c r="G123" s="16">
        <f>G110+G111+G113+G114+G115+G116+G117+G118+G120+G121+G122</f>
        <v>1</v>
      </c>
      <c r="H123" s="13"/>
    </row>
    <row r="124" spans="1:8" s="6" customFormat="1" ht="28.5" customHeight="1" x14ac:dyDescent="0.25">
      <c r="A124" s="15">
        <v>15</v>
      </c>
      <c r="B124" s="96" t="s">
        <v>164</v>
      </c>
      <c r="C124" s="97"/>
      <c r="D124" s="97"/>
      <c r="E124" s="97"/>
      <c r="F124" s="97"/>
      <c r="G124" s="98"/>
      <c r="H124" s="5"/>
    </row>
    <row r="125" spans="1:8" s="6" customFormat="1" ht="27.75" customHeight="1" x14ac:dyDescent="0.25">
      <c r="A125" s="15"/>
      <c r="B125" s="2" t="s">
        <v>204</v>
      </c>
      <c r="C125" s="54" t="s">
        <v>19</v>
      </c>
      <c r="D125" s="38" t="s">
        <v>205</v>
      </c>
      <c r="E125" s="38">
        <v>1000</v>
      </c>
      <c r="F125" s="21">
        <v>100</v>
      </c>
      <c r="G125" s="38">
        <v>1</v>
      </c>
      <c r="H125" s="5"/>
    </row>
    <row r="126" spans="1:8" s="6" customFormat="1" ht="17.25" customHeight="1" x14ac:dyDescent="0.25">
      <c r="A126" s="15"/>
      <c r="B126" s="3" t="s">
        <v>15</v>
      </c>
      <c r="C126" s="4"/>
      <c r="D126" s="4"/>
      <c r="E126" s="16"/>
      <c r="F126" s="25"/>
      <c r="G126" s="16">
        <f>G125</f>
        <v>1</v>
      </c>
      <c r="H126" s="5"/>
    </row>
    <row r="127" spans="1:8" s="6" customFormat="1" ht="32.25" customHeight="1" x14ac:dyDescent="0.25">
      <c r="A127" s="15">
        <v>16</v>
      </c>
      <c r="B127" s="96" t="s">
        <v>37</v>
      </c>
      <c r="C127" s="97"/>
      <c r="D127" s="97"/>
      <c r="E127" s="97"/>
      <c r="F127" s="97"/>
      <c r="G127" s="98"/>
      <c r="H127" s="5"/>
    </row>
    <row r="128" spans="1:8" ht="31.5" customHeight="1" x14ac:dyDescent="0.25">
      <c r="B128" s="8" t="s">
        <v>106</v>
      </c>
      <c r="C128" s="38" t="s">
        <v>107</v>
      </c>
      <c r="D128" s="38">
        <v>5</v>
      </c>
      <c r="E128" s="38">
        <v>17</v>
      </c>
      <c r="F128" s="21">
        <f>E128/'2019'!E128*100</f>
        <v>154.54545454545453</v>
      </c>
      <c r="G128" s="38">
        <v>1</v>
      </c>
      <c r="H128" s="13"/>
    </row>
    <row r="129" spans="1:8" ht="34.5" customHeight="1" x14ac:dyDescent="0.25">
      <c r="B129" s="8" t="s">
        <v>108</v>
      </c>
      <c r="C129" s="38" t="s">
        <v>60</v>
      </c>
      <c r="D129" s="38">
        <v>0.5</v>
      </c>
      <c r="E129" s="38">
        <v>1.9530000000000001</v>
      </c>
      <c r="F129" s="21">
        <f>E129/'2019'!E129*100</f>
        <v>114.01050788091067</v>
      </c>
      <c r="G129" s="38">
        <v>1</v>
      </c>
      <c r="H129" s="13"/>
    </row>
    <row r="130" spans="1:8" ht="17.25" customHeight="1" x14ac:dyDescent="0.25">
      <c r="B130" s="3" t="s">
        <v>15</v>
      </c>
      <c r="C130" s="4"/>
      <c r="D130" s="4"/>
      <c r="E130" s="4"/>
      <c r="F130" s="24"/>
      <c r="G130" s="4">
        <f>G128+G129</f>
        <v>2</v>
      </c>
      <c r="H130" s="13"/>
    </row>
    <row r="131" spans="1:8" s="6" customFormat="1" ht="32.25" customHeight="1" x14ac:dyDescent="0.25">
      <c r="A131" s="15">
        <v>17</v>
      </c>
      <c r="B131" s="96" t="s">
        <v>208</v>
      </c>
      <c r="C131" s="97"/>
      <c r="D131" s="97"/>
      <c r="E131" s="97"/>
      <c r="F131" s="97"/>
      <c r="G131" s="98"/>
      <c r="H131" s="5"/>
    </row>
    <row r="132" spans="1:8" ht="18.75" customHeight="1" x14ac:dyDescent="0.25">
      <c r="B132" s="8" t="s">
        <v>217</v>
      </c>
      <c r="C132" s="38" t="s">
        <v>12</v>
      </c>
      <c r="D132" s="38">
        <v>10</v>
      </c>
      <c r="E132" s="38">
        <v>-14</v>
      </c>
      <c r="F132" s="21">
        <f>E132/'2019'!E132*100</f>
        <v>100</v>
      </c>
      <c r="G132" s="38">
        <v>1</v>
      </c>
      <c r="H132" s="13"/>
    </row>
    <row r="133" spans="1:8" ht="23.25" customHeight="1" x14ac:dyDescent="0.25">
      <c r="B133" s="8" t="s">
        <v>218</v>
      </c>
      <c r="C133" s="38" t="s">
        <v>109</v>
      </c>
      <c r="D133" s="38">
        <v>25</v>
      </c>
      <c r="E133" s="38">
        <v>-9</v>
      </c>
      <c r="F133" s="21">
        <f>E133/'2019'!E133*100</f>
        <v>100</v>
      </c>
      <c r="G133" s="38">
        <v>1</v>
      </c>
      <c r="H133" s="13"/>
    </row>
    <row r="134" spans="1:8" ht="17.25" customHeight="1" x14ac:dyDescent="0.25">
      <c r="B134" s="3" t="s">
        <v>15</v>
      </c>
      <c r="C134" s="4"/>
      <c r="D134" s="4"/>
      <c r="E134" s="4"/>
      <c r="F134" s="24"/>
      <c r="G134" s="4">
        <v>2</v>
      </c>
      <c r="H134" s="13"/>
    </row>
    <row r="135" spans="1:8" s="6" customFormat="1" ht="32.25" customHeight="1" x14ac:dyDescent="0.25">
      <c r="A135" s="15">
        <v>18</v>
      </c>
      <c r="B135" s="96" t="s">
        <v>209</v>
      </c>
      <c r="C135" s="97"/>
      <c r="D135" s="97"/>
      <c r="E135" s="97"/>
      <c r="F135" s="97"/>
      <c r="G135" s="98"/>
      <c r="H135" s="5"/>
    </row>
    <row r="136" spans="1:8" ht="31.5" customHeight="1" x14ac:dyDescent="0.25">
      <c r="B136" s="8" t="s">
        <v>188</v>
      </c>
      <c r="C136" s="38" t="s">
        <v>107</v>
      </c>
      <c r="D136" s="38">
        <v>2</v>
      </c>
      <c r="E136" s="38">
        <v>2</v>
      </c>
      <c r="F136" s="21">
        <f>E136/'2019'!E136*100</f>
        <v>100</v>
      </c>
      <c r="G136" s="38">
        <v>0</v>
      </c>
      <c r="H136" s="13"/>
    </row>
    <row r="137" spans="1:8" ht="31.5" customHeight="1" x14ac:dyDescent="0.25">
      <c r="B137" s="8" t="s">
        <v>282</v>
      </c>
      <c r="C137" s="38" t="s">
        <v>283</v>
      </c>
      <c r="D137" s="38">
        <v>100</v>
      </c>
      <c r="E137" s="38">
        <v>304</v>
      </c>
      <c r="F137" s="21">
        <f>E137/'2019'!E137*100</f>
        <v>102.70270270270269</v>
      </c>
      <c r="G137" s="38">
        <v>0</v>
      </c>
      <c r="H137" s="13"/>
    </row>
    <row r="138" spans="1:8" ht="17.25" customHeight="1" x14ac:dyDescent="0.25">
      <c r="B138" s="3" t="s">
        <v>15</v>
      </c>
      <c r="C138" s="4"/>
      <c r="D138" s="4"/>
      <c r="E138" s="4"/>
      <c r="F138" s="24"/>
      <c r="G138" s="4">
        <f>G136+G137</f>
        <v>0</v>
      </c>
      <c r="H138" s="13"/>
    </row>
    <row r="139" spans="1:8" s="6" customFormat="1" ht="32.25" customHeight="1" x14ac:dyDescent="0.25">
      <c r="A139" s="15">
        <v>19</v>
      </c>
      <c r="B139" s="96" t="s">
        <v>291</v>
      </c>
      <c r="C139" s="97"/>
      <c r="D139" s="97"/>
      <c r="E139" s="97"/>
      <c r="F139" s="97"/>
      <c r="G139" s="98"/>
      <c r="H139" s="5"/>
    </row>
    <row r="140" spans="1:8" ht="65.25" customHeight="1" x14ac:dyDescent="0.25">
      <c r="B140" s="8" t="s">
        <v>284</v>
      </c>
      <c r="C140" s="38" t="s">
        <v>12</v>
      </c>
      <c r="D140" s="38">
        <v>100</v>
      </c>
      <c r="E140" s="38">
        <v>100</v>
      </c>
      <c r="F140" s="21">
        <v>100</v>
      </c>
      <c r="G140" s="38">
        <v>0</v>
      </c>
      <c r="H140" s="13"/>
    </row>
    <row r="141" spans="1:8" ht="60" customHeight="1" x14ac:dyDescent="0.25">
      <c r="B141" s="8" t="s">
        <v>285</v>
      </c>
      <c r="C141" s="38" t="s">
        <v>109</v>
      </c>
      <c r="D141" s="38">
        <v>100</v>
      </c>
      <c r="E141" s="38">
        <v>100</v>
      </c>
      <c r="F141" s="21">
        <v>100</v>
      </c>
      <c r="G141" s="38">
        <v>0</v>
      </c>
      <c r="H141" s="13"/>
    </row>
    <row r="142" spans="1:8" ht="90" customHeight="1" x14ac:dyDescent="0.25">
      <c r="B142" s="8" t="s">
        <v>286</v>
      </c>
      <c r="C142" s="38" t="s">
        <v>109</v>
      </c>
      <c r="D142" s="38">
        <v>100</v>
      </c>
      <c r="E142" s="38">
        <v>100</v>
      </c>
      <c r="F142" s="21">
        <v>100</v>
      </c>
      <c r="G142" s="38">
        <v>0</v>
      </c>
      <c r="H142" s="13"/>
    </row>
    <row r="143" spans="1:8" ht="78" customHeight="1" x14ac:dyDescent="0.25">
      <c r="B143" s="8" t="s">
        <v>287</v>
      </c>
      <c r="C143" s="38" t="s">
        <v>109</v>
      </c>
      <c r="D143" s="38">
        <v>100</v>
      </c>
      <c r="E143" s="38">
        <v>100</v>
      </c>
      <c r="F143" s="21">
        <v>100</v>
      </c>
      <c r="G143" s="38">
        <v>0</v>
      </c>
      <c r="H143" s="13"/>
    </row>
    <row r="144" spans="1:8" ht="60.75" customHeight="1" x14ac:dyDescent="0.25">
      <c r="B144" s="8" t="s">
        <v>288</v>
      </c>
      <c r="C144" s="38" t="s">
        <v>109</v>
      </c>
      <c r="D144" s="38">
        <v>100</v>
      </c>
      <c r="E144" s="38">
        <v>100</v>
      </c>
      <c r="F144" s="21">
        <v>100</v>
      </c>
      <c r="G144" s="38">
        <v>0</v>
      </c>
      <c r="H144" s="13"/>
    </row>
    <row r="145" spans="1:8" ht="77.25" customHeight="1" x14ac:dyDescent="0.25">
      <c r="B145" s="8" t="s">
        <v>289</v>
      </c>
      <c r="C145" s="38" t="s">
        <v>109</v>
      </c>
      <c r="D145" s="38">
        <v>15</v>
      </c>
      <c r="E145" s="38">
        <v>16</v>
      </c>
      <c r="F145" s="21">
        <f>E145/'2019'!E145*100</f>
        <v>44.444444444444443</v>
      </c>
      <c r="G145" s="38">
        <v>0</v>
      </c>
      <c r="H145" s="13"/>
    </row>
    <row r="146" spans="1:8" ht="17.25" customHeight="1" x14ac:dyDescent="0.25">
      <c r="B146" s="3" t="s">
        <v>15</v>
      </c>
      <c r="C146" s="4"/>
      <c r="D146" s="4"/>
      <c r="E146" s="4"/>
      <c r="F146" s="24"/>
      <c r="G146" s="4">
        <f>G140+G141+G142+G143+G144+G145</f>
        <v>0</v>
      </c>
      <c r="H146" s="13"/>
    </row>
    <row r="147" spans="1:8" s="6" customFormat="1" ht="32.25" customHeight="1" x14ac:dyDescent="0.25">
      <c r="A147" s="15">
        <v>20</v>
      </c>
      <c r="B147" s="96" t="s">
        <v>210</v>
      </c>
      <c r="C147" s="97"/>
      <c r="D147" s="97"/>
      <c r="E147" s="97"/>
      <c r="F147" s="97"/>
      <c r="G147" s="98"/>
      <c r="H147" s="5"/>
    </row>
    <row r="148" spans="1:8" ht="117" customHeight="1" x14ac:dyDescent="0.25">
      <c r="B148" s="8" t="s">
        <v>211</v>
      </c>
      <c r="C148" s="38" t="s">
        <v>220</v>
      </c>
      <c r="D148" s="38">
        <v>50300</v>
      </c>
      <c r="E148" s="69">
        <v>50148.06</v>
      </c>
      <c r="F148" s="21">
        <f>E148/'2019'!E148*100</f>
        <v>112.95473076767139</v>
      </c>
      <c r="G148" s="38">
        <v>1</v>
      </c>
      <c r="H148" s="13"/>
    </row>
    <row r="149" spans="1:8" ht="63" customHeight="1" x14ac:dyDescent="0.25">
      <c r="B149" s="8" t="s">
        <v>212</v>
      </c>
      <c r="C149" s="38" t="s">
        <v>220</v>
      </c>
      <c r="D149" s="38">
        <v>16721</v>
      </c>
      <c r="E149" s="38">
        <v>7782.78</v>
      </c>
      <c r="F149" s="21">
        <f>E149/'2019'!E149*100</f>
        <v>93.767304008385437</v>
      </c>
      <c r="G149" s="38">
        <v>-1</v>
      </c>
      <c r="H149" s="13"/>
    </row>
    <row r="150" spans="1:8" ht="29.25" customHeight="1" x14ac:dyDescent="0.25">
      <c r="B150" s="8" t="s">
        <v>219</v>
      </c>
      <c r="C150" s="38" t="s">
        <v>220</v>
      </c>
      <c r="D150" s="38">
        <v>1200</v>
      </c>
      <c r="E150" s="38">
        <v>2466.4299999999998</v>
      </c>
      <c r="F150" s="21">
        <f>E150/'2019'!E150*100</f>
        <v>114.26063189104048</v>
      </c>
      <c r="G150" s="38">
        <v>1</v>
      </c>
      <c r="H150" s="13"/>
    </row>
    <row r="151" spans="1:8" ht="31.5" customHeight="1" x14ac:dyDescent="0.25">
      <c r="B151" s="8" t="s">
        <v>213</v>
      </c>
      <c r="C151" s="38" t="s">
        <v>42</v>
      </c>
      <c r="D151" s="38">
        <v>37</v>
      </c>
      <c r="E151" s="38">
        <v>27</v>
      </c>
      <c r="F151" s="21">
        <f>E151/'2019'!E151*100</f>
        <v>142.10526315789474</v>
      </c>
      <c r="G151" s="38">
        <v>1</v>
      </c>
      <c r="H151" s="13"/>
    </row>
    <row r="152" spans="1:8" ht="47.25" customHeight="1" x14ac:dyDescent="0.25">
      <c r="B152" s="8" t="s">
        <v>214</v>
      </c>
      <c r="C152" s="38" t="s">
        <v>42</v>
      </c>
      <c r="D152" s="38">
        <v>35</v>
      </c>
      <c r="E152" s="38">
        <v>34</v>
      </c>
      <c r="F152" s="21">
        <f>E152/'2019'!E152*100</f>
        <v>109.6774193548387</v>
      </c>
      <c r="G152" s="38">
        <v>1</v>
      </c>
      <c r="H152" s="13"/>
    </row>
    <row r="153" spans="1:8" ht="36" customHeight="1" x14ac:dyDescent="0.25">
      <c r="B153" s="8" t="s">
        <v>215</v>
      </c>
      <c r="C153" s="38" t="s">
        <v>221</v>
      </c>
      <c r="D153" s="38">
        <v>52.5</v>
      </c>
      <c r="E153" s="38">
        <v>50.301000000000002</v>
      </c>
      <c r="F153" s="21">
        <f>E153/'2019'!E153*100</f>
        <v>109.82751091703058</v>
      </c>
      <c r="G153" s="38">
        <v>1</v>
      </c>
      <c r="H153" s="13"/>
    </row>
    <row r="154" spans="1:8" ht="17.25" customHeight="1" x14ac:dyDescent="0.25">
      <c r="B154" s="3" t="s">
        <v>15</v>
      </c>
      <c r="C154" s="4"/>
      <c r="D154" s="4"/>
      <c r="E154" s="4"/>
      <c r="F154" s="24"/>
      <c r="G154" s="4">
        <f>G148+G149+G150+G151+G152+G153</f>
        <v>4</v>
      </c>
      <c r="H154" s="13"/>
    </row>
  </sheetData>
  <mergeCells count="34">
    <mergeCell ref="B135:G135"/>
    <mergeCell ref="B147:G147"/>
    <mergeCell ref="B139:G139"/>
    <mergeCell ref="B63:G63"/>
    <mergeCell ref="B74:G74"/>
    <mergeCell ref="B67:G67"/>
    <mergeCell ref="B127:G127"/>
    <mergeCell ref="B131:G131"/>
    <mergeCell ref="B99:G99"/>
    <mergeCell ref="B124:G124"/>
    <mergeCell ref="B119:G119"/>
    <mergeCell ref="B103:G103"/>
    <mergeCell ref="B94:G94"/>
    <mergeCell ref="B108:G108"/>
    <mergeCell ref="B112:G112"/>
    <mergeCell ref="B109:G109"/>
    <mergeCell ref="B12:G12"/>
    <mergeCell ref="B13:G13"/>
    <mergeCell ref="B20:G20"/>
    <mergeCell ref="B28:G28"/>
    <mergeCell ref="B34:G34"/>
    <mergeCell ref="B37:G37"/>
    <mergeCell ref="B47:G47"/>
    <mergeCell ref="B54:G54"/>
    <mergeCell ref="B85:G85"/>
    <mergeCell ref="B90:G90"/>
    <mergeCell ref="B78:G78"/>
    <mergeCell ref="B8:G8"/>
    <mergeCell ref="B1:G1"/>
    <mergeCell ref="B2:G2"/>
    <mergeCell ref="B3:B4"/>
    <mergeCell ref="C3:C4"/>
    <mergeCell ref="D3:G3"/>
    <mergeCell ref="B5:G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3"/>
  <sheetViews>
    <sheetView topLeftCell="A112" workbookViewId="0">
      <selection activeCell="C126" sqref="C126"/>
    </sheetView>
  </sheetViews>
  <sheetFormatPr defaultRowHeight="15" x14ac:dyDescent="0.25"/>
  <cols>
    <col min="1" max="1" width="3.140625" style="51" customWidth="1"/>
    <col min="2" max="2" width="52" style="51" customWidth="1"/>
    <col min="3" max="3" width="10.28515625" style="51" customWidth="1"/>
    <col min="4" max="4" width="12.28515625" style="51" customWidth="1"/>
    <col min="5" max="5" width="9.140625" style="51"/>
    <col min="6" max="6" width="27.5703125" style="51" customWidth="1"/>
    <col min="7" max="7" width="19" style="52" customWidth="1"/>
    <col min="8" max="16384" width="9.140625" style="51"/>
  </cols>
  <sheetData>
    <row r="1" spans="1:7" ht="15.75" x14ac:dyDescent="0.25">
      <c r="B1" s="119" t="s">
        <v>8</v>
      </c>
      <c r="C1" s="119"/>
      <c r="D1" s="119"/>
      <c r="E1" s="119"/>
      <c r="F1" s="119"/>
      <c r="G1" s="119"/>
    </row>
    <row r="2" spans="1:7" x14ac:dyDescent="0.25">
      <c r="B2" s="120" t="s">
        <v>9</v>
      </c>
      <c r="C2" s="120" t="s">
        <v>3</v>
      </c>
      <c r="D2" s="122" t="s">
        <v>10</v>
      </c>
      <c r="E2" s="123"/>
      <c r="F2" s="120" t="s">
        <v>11</v>
      </c>
      <c r="G2" s="124" t="s">
        <v>69</v>
      </c>
    </row>
    <row r="3" spans="1:7" x14ac:dyDescent="0.25">
      <c r="B3" s="121"/>
      <c r="C3" s="121"/>
      <c r="D3" s="40">
        <v>2019</v>
      </c>
      <c r="E3" s="40">
        <v>2020</v>
      </c>
      <c r="F3" s="121"/>
      <c r="G3" s="125"/>
    </row>
    <row r="4" spans="1:7" x14ac:dyDescent="0.25">
      <c r="A4" s="51">
        <v>1</v>
      </c>
      <c r="B4" s="126" t="s">
        <v>229</v>
      </c>
      <c r="C4" s="126"/>
      <c r="D4" s="126"/>
      <c r="E4" s="126"/>
      <c r="F4" s="126"/>
      <c r="G4" s="126"/>
    </row>
    <row r="5" spans="1:7" ht="30" x14ac:dyDescent="0.25">
      <c r="B5" s="2" t="s">
        <v>165</v>
      </c>
      <c r="C5" s="40" t="s">
        <v>52</v>
      </c>
      <c r="D5" s="38">
        <v>1</v>
      </c>
      <c r="E5" s="38">
        <v>5</v>
      </c>
      <c r="F5" s="38">
        <v>2</v>
      </c>
      <c r="G5" s="22">
        <f>E5/D5*100</f>
        <v>500</v>
      </c>
    </row>
    <row r="6" spans="1:7" x14ac:dyDescent="0.25">
      <c r="A6" s="51">
        <v>2</v>
      </c>
      <c r="B6" s="127" t="s">
        <v>290</v>
      </c>
      <c r="C6" s="117"/>
      <c r="D6" s="117"/>
      <c r="E6" s="117"/>
      <c r="F6" s="117"/>
      <c r="G6" s="118"/>
    </row>
    <row r="7" spans="1:7" ht="90" x14ac:dyDescent="0.25">
      <c r="B7" s="7" t="s">
        <v>180</v>
      </c>
      <c r="C7" s="40" t="s">
        <v>109</v>
      </c>
      <c r="D7" s="38">
        <v>100</v>
      </c>
      <c r="E7" s="38">
        <v>100</v>
      </c>
      <c r="F7" s="40">
        <v>80</v>
      </c>
      <c r="G7" s="22">
        <f t="shared" ref="G7:G8" si="0">E7/D7*100</f>
        <v>100</v>
      </c>
    </row>
    <row r="8" spans="1:7" x14ac:dyDescent="0.25">
      <c r="B8" s="7" t="s">
        <v>181</v>
      </c>
      <c r="C8" s="40" t="s">
        <v>44</v>
      </c>
      <c r="D8" s="38">
        <v>237</v>
      </c>
      <c r="E8" s="38">
        <v>223</v>
      </c>
      <c r="F8" s="40">
        <v>240</v>
      </c>
      <c r="G8" s="22">
        <f t="shared" si="0"/>
        <v>94.092827004219416</v>
      </c>
    </row>
    <row r="9" spans="1:7" x14ac:dyDescent="0.25">
      <c r="A9" s="51">
        <v>3</v>
      </c>
      <c r="B9" s="127" t="s">
        <v>114</v>
      </c>
      <c r="C9" s="117"/>
      <c r="D9" s="117"/>
      <c r="E9" s="117"/>
      <c r="F9" s="117"/>
      <c r="G9" s="118"/>
    </row>
    <row r="10" spans="1:7" x14ac:dyDescent="0.25">
      <c r="B10" s="112" t="s">
        <v>131</v>
      </c>
      <c r="C10" s="113"/>
      <c r="D10" s="113"/>
      <c r="E10" s="113"/>
      <c r="F10" s="113"/>
      <c r="G10" s="114"/>
    </row>
    <row r="11" spans="1:7" ht="77.25" customHeight="1" x14ac:dyDescent="0.25">
      <c r="B11" s="2" t="s">
        <v>115</v>
      </c>
      <c r="C11" s="40" t="s">
        <v>12</v>
      </c>
      <c r="D11" s="38">
        <v>50</v>
      </c>
      <c r="E11" s="38">
        <v>50</v>
      </c>
      <c r="F11" s="40">
        <v>50</v>
      </c>
      <c r="G11" s="22">
        <f>E11/D11*100</f>
        <v>100</v>
      </c>
    </row>
    <row r="12" spans="1:7" ht="75" customHeight="1" x14ac:dyDescent="0.25">
      <c r="B12" s="2" t="s">
        <v>116</v>
      </c>
      <c r="C12" s="40" t="s">
        <v>12</v>
      </c>
      <c r="D12" s="38">
        <v>100</v>
      </c>
      <c r="E12" s="38">
        <v>100</v>
      </c>
      <c r="F12" s="40">
        <v>100</v>
      </c>
      <c r="G12" s="22">
        <f t="shared" ref="G12:G16" si="1">E12/D12*100</f>
        <v>100</v>
      </c>
    </row>
    <row r="13" spans="1:7" ht="45" x14ac:dyDescent="0.25">
      <c r="B13" s="2" t="s">
        <v>117</v>
      </c>
      <c r="C13" s="40" t="s">
        <v>44</v>
      </c>
      <c r="D13" s="38">
        <v>13</v>
      </c>
      <c r="E13" s="38">
        <v>15</v>
      </c>
      <c r="F13" s="40">
        <v>15</v>
      </c>
      <c r="G13" s="22">
        <f t="shared" si="1"/>
        <v>115.38461538461537</v>
      </c>
    </row>
    <row r="14" spans="1:7" ht="60" x14ac:dyDescent="0.25">
      <c r="B14" s="2" t="s">
        <v>118</v>
      </c>
      <c r="C14" s="40" t="s">
        <v>12</v>
      </c>
      <c r="D14" s="38">
        <v>14.7</v>
      </c>
      <c r="E14" s="38">
        <v>15</v>
      </c>
      <c r="F14" s="40">
        <v>15</v>
      </c>
      <c r="G14" s="22">
        <f t="shared" si="1"/>
        <v>102.04081632653062</v>
      </c>
    </row>
    <row r="15" spans="1:7" ht="90" x14ac:dyDescent="0.25">
      <c r="B15" s="28" t="s">
        <v>119</v>
      </c>
      <c r="C15" s="41" t="s">
        <v>12</v>
      </c>
      <c r="D15" s="29">
        <v>100</v>
      </c>
      <c r="E15" s="29">
        <v>100</v>
      </c>
      <c r="F15" s="40">
        <v>15</v>
      </c>
      <c r="G15" s="22">
        <f t="shared" si="1"/>
        <v>100</v>
      </c>
    </row>
    <row r="16" spans="1:7" ht="90" x14ac:dyDescent="0.25">
      <c r="B16" s="2" t="s">
        <v>121</v>
      </c>
      <c r="C16" s="40" t="s">
        <v>12</v>
      </c>
      <c r="D16" s="38">
        <v>35.700000000000003</v>
      </c>
      <c r="E16" s="38">
        <v>15</v>
      </c>
      <c r="F16" s="40">
        <v>15</v>
      </c>
      <c r="G16" s="22">
        <f t="shared" si="1"/>
        <v>42.016806722689068</v>
      </c>
    </row>
    <row r="17" spans="2:7" x14ac:dyDescent="0.25">
      <c r="B17" s="112" t="s">
        <v>130</v>
      </c>
      <c r="C17" s="113"/>
      <c r="D17" s="113"/>
      <c r="E17" s="113"/>
      <c r="F17" s="113"/>
      <c r="G17" s="114"/>
    </row>
    <row r="18" spans="2:7" ht="66.75" customHeight="1" x14ac:dyDescent="0.25">
      <c r="B18" s="30" t="s">
        <v>122</v>
      </c>
      <c r="C18" s="40" t="s">
        <v>12</v>
      </c>
      <c r="D18" s="38">
        <v>14</v>
      </c>
      <c r="E18" s="38">
        <v>14</v>
      </c>
      <c r="F18" s="41" t="s">
        <v>120</v>
      </c>
      <c r="G18" s="22">
        <v>100</v>
      </c>
    </row>
    <row r="19" spans="2:7" ht="94.5" customHeight="1" x14ac:dyDescent="0.25">
      <c r="B19" s="2" t="s">
        <v>119</v>
      </c>
      <c r="C19" s="40" t="s">
        <v>12</v>
      </c>
      <c r="D19" s="38">
        <v>100</v>
      </c>
      <c r="E19" s="38">
        <v>100</v>
      </c>
      <c r="F19" s="41" t="s">
        <v>120</v>
      </c>
      <c r="G19" s="22">
        <f t="shared" ref="G19" si="2">E19/D19*100</f>
        <v>100</v>
      </c>
    </row>
    <row r="20" spans="2:7" ht="46.5" customHeight="1" x14ac:dyDescent="0.25">
      <c r="B20" s="2" t="s">
        <v>123</v>
      </c>
      <c r="C20" s="40" t="s">
        <v>12</v>
      </c>
      <c r="D20" s="38">
        <v>94</v>
      </c>
      <c r="E20" s="38">
        <v>94</v>
      </c>
      <c r="F20" s="41" t="s">
        <v>120</v>
      </c>
      <c r="G20" s="22">
        <f t="shared" ref="G20" si="3">E20/D20*100</f>
        <v>100</v>
      </c>
    </row>
    <row r="21" spans="2:7" ht="30.75" customHeight="1" x14ac:dyDescent="0.25">
      <c r="B21" s="2" t="s">
        <v>124</v>
      </c>
      <c r="C21" s="40" t="s">
        <v>44</v>
      </c>
      <c r="D21" s="38">
        <v>14</v>
      </c>
      <c r="E21" s="38">
        <v>8</v>
      </c>
      <c r="F21" s="40" t="s">
        <v>125</v>
      </c>
      <c r="G21" s="22">
        <f t="shared" ref="G21" si="4">E21/D21*100</f>
        <v>57.142857142857139</v>
      </c>
    </row>
    <row r="22" spans="2:7" ht="80.25" customHeight="1" x14ac:dyDescent="0.25">
      <c r="B22" s="2" t="s">
        <v>126</v>
      </c>
      <c r="C22" s="40" t="s">
        <v>12</v>
      </c>
      <c r="D22" s="38">
        <v>1.1000000000000001</v>
      </c>
      <c r="E22" s="38">
        <v>1.3</v>
      </c>
      <c r="F22" s="40"/>
      <c r="G22" s="22">
        <v>0</v>
      </c>
    </row>
    <row r="23" spans="2:7" ht="69" customHeight="1" x14ac:dyDescent="0.25">
      <c r="B23" s="2" t="s">
        <v>127</v>
      </c>
      <c r="C23" s="40" t="s">
        <v>12</v>
      </c>
      <c r="D23" s="38">
        <v>101.7</v>
      </c>
      <c r="E23" s="38">
        <v>101.7</v>
      </c>
      <c r="F23" s="40">
        <v>100</v>
      </c>
      <c r="G23" s="22">
        <f t="shared" ref="G23" si="5">E23/D23*100</f>
        <v>100</v>
      </c>
    </row>
    <row r="24" spans="2:7" ht="97.5" customHeight="1" x14ac:dyDescent="0.25">
      <c r="B24" s="2" t="s">
        <v>128</v>
      </c>
      <c r="C24" s="40" t="s">
        <v>12</v>
      </c>
      <c r="D24" s="38">
        <v>9</v>
      </c>
      <c r="E24" s="38">
        <v>10</v>
      </c>
      <c r="F24" s="41" t="s">
        <v>129</v>
      </c>
      <c r="G24" s="22">
        <f t="shared" ref="G24" si="6">E24/D24*100</f>
        <v>111.11111111111111</v>
      </c>
    </row>
    <row r="25" spans="2:7" x14ac:dyDescent="0.25">
      <c r="B25" s="112" t="s">
        <v>132</v>
      </c>
      <c r="C25" s="113"/>
      <c r="D25" s="113"/>
      <c r="E25" s="113"/>
      <c r="F25" s="113"/>
      <c r="G25" s="114"/>
    </row>
    <row r="26" spans="2:7" ht="74.25" customHeight="1" x14ac:dyDescent="0.25">
      <c r="B26" s="2" t="s">
        <v>133</v>
      </c>
      <c r="C26" s="40" t="s">
        <v>12</v>
      </c>
      <c r="D26" s="38">
        <v>48</v>
      </c>
      <c r="E26" s="38">
        <v>56</v>
      </c>
      <c r="F26" s="41" t="s">
        <v>134</v>
      </c>
      <c r="G26" s="22">
        <f t="shared" ref="G26:G32" si="7">E26/D26*100</f>
        <v>116.66666666666667</v>
      </c>
    </row>
    <row r="27" spans="2:7" ht="64.5" customHeight="1" x14ac:dyDescent="0.25">
      <c r="B27" s="2" t="s">
        <v>135</v>
      </c>
      <c r="C27" s="40" t="s">
        <v>12</v>
      </c>
      <c r="D27" s="38">
        <v>102.7</v>
      </c>
      <c r="E27" s="38">
        <v>102.36</v>
      </c>
      <c r="F27" s="41" t="s">
        <v>120</v>
      </c>
      <c r="G27" s="22">
        <f t="shared" si="7"/>
        <v>99.668938656280432</v>
      </c>
    </row>
    <row r="28" spans="2:7" ht="96" customHeight="1" x14ac:dyDescent="0.25">
      <c r="B28" s="2" t="s">
        <v>136</v>
      </c>
      <c r="C28" s="40" t="s">
        <v>12</v>
      </c>
      <c r="D28" s="38">
        <v>43</v>
      </c>
      <c r="E28" s="38">
        <v>45.2</v>
      </c>
      <c r="F28" s="41">
        <v>20</v>
      </c>
      <c r="G28" s="22">
        <f t="shared" si="7"/>
        <v>105.11627906976744</v>
      </c>
    </row>
    <row r="29" spans="2:7" ht="96" customHeight="1" x14ac:dyDescent="0.25">
      <c r="B29" s="2" t="s">
        <v>137</v>
      </c>
      <c r="C29" s="40" t="s">
        <v>12</v>
      </c>
      <c r="D29" s="38">
        <v>19</v>
      </c>
      <c r="E29" s="38">
        <v>19</v>
      </c>
      <c r="F29" s="40">
        <v>7</v>
      </c>
      <c r="G29" s="22">
        <f t="shared" si="7"/>
        <v>100</v>
      </c>
    </row>
    <row r="30" spans="2:7" ht="65.25" customHeight="1" x14ac:dyDescent="0.25">
      <c r="B30" s="2" t="s">
        <v>138</v>
      </c>
      <c r="C30" s="40" t="s">
        <v>12</v>
      </c>
      <c r="D30" s="38">
        <v>1.2</v>
      </c>
      <c r="E30" s="38">
        <v>1.2</v>
      </c>
      <c r="F30" s="40">
        <v>1</v>
      </c>
      <c r="G30" s="22">
        <f t="shared" si="7"/>
        <v>100</v>
      </c>
    </row>
    <row r="31" spans="2:7" ht="15" customHeight="1" x14ac:dyDescent="0.25">
      <c r="B31" s="80" t="s">
        <v>139</v>
      </c>
      <c r="C31" s="115"/>
      <c r="D31" s="115"/>
      <c r="E31" s="115"/>
      <c r="F31" s="115"/>
      <c r="G31" s="116"/>
    </row>
    <row r="32" spans="2:7" ht="48.75" customHeight="1" x14ac:dyDescent="0.25">
      <c r="B32" s="2" t="s">
        <v>140</v>
      </c>
      <c r="C32" s="40" t="s">
        <v>141</v>
      </c>
      <c r="D32" s="38">
        <v>5</v>
      </c>
      <c r="E32" s="38">
        <v>5</v>
      </c>
      <c r="F32" s="40">
        <f>'2019'!D37</f>
        <v>0</v>
      </c>
      <c r="G32" s="22">
        <f t="shared" si="7"/>
        <v>100</v>
      </c>
    </row>
    <row r="33" spans="2:7" ht="27.75" customHeight="1" x14ac:dyDescent="0.25">
      <c r="B33" s="2" t="s">
        <v>142</v>
      </c>
      <c r="C33" s="40" t="s">
        <v>89</v>
      </c>
      <c r="D33" s="38">
        <v>0</v>
      </c>
      <c r="E33" s="38">
        <v>0</v>
      </c>
      <c r="F33" s="40">
        <v>0</v>
      </c>
      <c r="G33" s="22">
        <v>100</v>
      </c>
    </row>
    <row r="34" spans="2:7" ht="15" customHeight="1" x14ac:dyDescent="0.25">
      <c r="B34" s="80" t="s">
        <v>143</v>
      </c>
      <c r="C34" s="115"/>
      <c r="D34" s="115"/>
      <c r="E34" s="115"/>
      <c r="F34" s="115"/>
      <c r="G34" s="116"/>
    </row>
    <row r="35" spans="2:7" ht="48.75" customHeight="1" x14ac:dyDescent="0.25">
      <c r="B35" s="31" t="s">
        <v>144</v>
      </c>
      <c r="C35" s="32" t="s">
        <v>12</v>
      </c>
      <c r="D35" s="33">
        <v>34.700000000000003</v>
      </c>
      <c r="E35" s="33">
        <v>96</v>
      </c>
      <c r="F35" s="32">
        <v>20</v>
      </c>
      <c r="G35" s="22">
        <f t="shared" ref="G35" si="8">E35/D35*100</f>
        <v>276.65706051873195</v>
      </c>
    </row>
    <row r="36" spans="2:7" ht="21.75" customHeight="1" x14ac:dyDescent="0.25">
      <c r="B36" s="31" t="s">
        <v>145</v>
      </c>
      <c r="C36" s="32" t="s">
        <v>12</v>
      </c>
      <c r="D36" s="33">
        <v>65</v>
      </c>
      <c r="E36" s="33">
        <v>67</v>
      </c>
      <c r="F36" s="32">
        <v>50</v>
      </c>
      <c r="G36" s="22">
        <f t="shared" ref="G36" si="9">E36/D36*100</f>
        <v>103.07692307692307</v>
      </c>
    </row>
    <row r="37" spans="2:7" ht="33" customHeight="1" x14ac:dyDescent="0.25">
      <c r="B37" s="31" t="s">
        <v>146</v>
      </c>
      <c r="C37" s="32" t="s">
        <v>12</v>
      </c>
      <c r="D37" s="33">
        <v>100</v>
      </c>
      <c r="E37" s="33">
        <v>100</v>
      </c>
      <c r="F37" s="32">
        <v>100</v>
      </c>
      <c r="G37" s="22">
        <f t="shared" ref="G37" si="10">E37/D37*100</f>
        <v>100</v>
      </c>
    </row>
    <row r="38" spans="2:7" ht="19.5" customHeight="1" x14ac:dyDescent="0.25">
      <c r="B38" s="31" t="s">
        <v>147</v>
      </c>
      <c r="C38" s="32" t="s">
        <v>12</v>
      </c>
      <c r="D38" s="33">
        <v>0</v>
      </c>
      <c r="E38" s="33">
        <v>0</v>
      </c>
      <c r="F38" s="32">
        <v>5</v>
      </c>
      <c r="G38" s="22"/>
    </row>
    <row r="39" spans="2:7" ht="21.75" customHeight="1" x14ac:dyDescent="0.25">
      <c r="B39" s="31" t="s">
        <v>148</v>
      </c>
      <c r="C39" s="32" t="s">
        <v>12</v>
      </c>
      <c r="D39" s="33">
        <v>100</v>
      </c>
      <c r="E39" s="33">
        <v>100</v>
      </c>
      <c r="F39" s="32">
        <v>100</v>
      </c>
      <c r="G39" s="22">
        <f t="shared" ref="G39" si="11">E39/D39*100</f>
        <v>100</v>
      </c>
    </row>
    <row r="40" spans="2:7" ht="47.25" customHeight="1" x14ac:dyDescent="0.25">
      <c r="B40" s="31" t="s">
        <v>149</v>
      </c>
      <c r="C40" s="32" t="s">
        <v>12</v>
      </c>
      <c r="D40" s="33">
        <v>70</v>
      </c>
      <c r="E40" s="33">
        <v>70</v>
      </c>
      <c r="F40" s="32">
        <v>50</v>
      </c>
      <c r="G40" s="22">
        <f t="shared" ref="G40:G41" si="12">E40/D40*100</f>
        <v>100</v>
      </c>
    </row>
    <row r="41" spans="2:7" ht="33.75" customHeight="1" x14ac:dyDescent="0.25">
      <c r="B41" s="31" t="s">
        <v>150</v>
      </c>
      <c r="C41" s="32" t="s">
        <v>12</v>
      </c>
      <c r="D41" s="33">
        <v>10</v>
      </c>
      <c r="E41" s="33">
        <v>10</v>
      </c>
      <c r="F41" s="32">
        <v>10</v>
      </c>
      <c r="G41" s="22">
        <f t="shared" si="12"/>
        <v>100</v>
      </c>
    </row>
    <row r="42" spans="2:7" ht="47.25" customHeight="1" x14ac:dyDescent="0.25">
      <c r="B42" s="31" t="s">
        <v>151</v>
      </c>
      <c r="C42" s="32" t="s">
        <v>12</v>
      </c>
      <c r="D42" s="33">
        <v>23.07</v>
      </c>
      <c r="E42" s="33">
        <v>79</v>
      </c>
      <c r="F42" s="32">
        <v>80</v>
      </c>
      <c r="G42" s="22">
        <f t="shared" ref="G42" si="13">E42/D42*100</f>
        <v>342.43606415257915</v>
      </c>
    </row>
    <row r="43" spans="2:7" ht="22.5" customHeight="1" x14ac:dyDescent="0.25">
      <c r="B43" s="31" t="s">
        <v>152</v>
      </c>
      <c r="C43" s="32" t="s">
        <v>12</v>
      </c>
      <c r="D43" s="33">
        <v>0</v>
      </c>
      <c r="E43" s="33">
        <v>14</v>
      </c>
      <c r="F43" s="32">
        <v>10</v>
      </c>
      <c r="G43" s="22">
        <v>100</v>
      </c>
    </row>
    <row r="44" spans="2:7" ht="19.5" customHeight="1" x14ac:dyDescent="0.25">
      <c r="B44" s="80" t="s">
        <v>153</v>
      </c>
      <c r="C44" s="115"/>
      <c r="D44" s="115"/>
      <c r="E44" s="115"/>
      <c r="F44" s="115"/>
      <c r="G44" s="116"/>
    </row>
    <row r="45" spans="2:7" ht="48.75" customHeight="1" x14ac:dyDescent="0.25">
      <c r="B45" s="31" t="s">
        <v>154</v>
      </c>
      <c r="C45" s="43" t="s">
        <v>12</v>
      </c>
      <c r="D45" s="38">
        <v>69</v>
      </c>
      <c r="E45" s="38">
        <v>66</v>
      </c>
      <c r="F45" s="40" t="str">
        <f>'2019'!D50</f>
        <v>87 к концу действия программы</v>
      </c>
      <c r="G45" s="22">
        <f t="shared" ref="G45:G48" si="14">E45/D45*100</f>
        <v>95.652173913043484</v>
      </c>
    </row>
    <row r="46" spans="2:7" ht="63.75" customHeight="1" x14ac:dyDescent="0.25">
      <c r="B46" s="31" t="s">
        <v>156</v>
      </c>
      <c r="C46" s="43" t="s">
        <v>12</v>
      </c>
      <c r="D46" s="38">
        <v>1.1000000000000001</v>
      </c>
      <c r="E46" s="38">
        <v>1.1000000000000001</v>
      </c>
      <c r="F46" s="40" t="str">
        <f>'2019'!D51</f>
        <v>100 к концу действия программы</v>
      </c>
      <c r="G46" s="22"/>
    </row>
    <row r="47" spans="2:7" ht="63.75" customHeight="1" x14ac:dyDescent="0.25">
      <c r="B47" s="31" t="s">
        <v>158</v>
      </c>
      <c r="C47" s="36" t="s">
        <v>12</v>
      </c>
      <c r="D47" s="46">
        <v>87</v>
      </c>
      <c r="E47" s="46">
        <v>87</v>
      </c>
      <c r="F47" s="40" t="str">
        <f>'2019'!D52</f>
        <v>2900 к концу действия программы</v>
      </c>
      <c r="G47" s="22">
        <f t="shared" si="14"/>
        <v>100</v>
      </c>
    </row>
    <row r="48" spans="2:7" ht="48.75" customHeight="1" x14ac:dyDescent="0.25">
      <c r="B48" s="31" t="s">
        <v>160</v>
      </c>
      <c r="C48" s="36" t="s">
        <v>12</v>
      </c>
      <c r="D48" s="46">
        <v>100</v>
      </c>
      <c r="E48" s="46">
        <v>100</v>
      </c>
      <c r="F48" s="40">
        <f>'2019'!D53</f>
        <v>0</v>
      </c>
      <c r="G48" s="22">
        <f t="shared" si="14"/>
        <v>100</v>
      </c>
    </row>
    <row r="49" spans="1:7" ht="48.75" customHeight="1" x14ac:dyDescent="0.25">
      <c r="B49" s="2" t="s">
        <v>161</v>
      </c>
      <c r="C49" s="34" t="s">
        <v>44</v>
      </c>
      <c r="D49" s="35">
        <v>2758</v>
      </c>
      <c r="E49" s="35">
        <v>3400</v>
      </c>
      <c r="F49" s="40">
        <f>'2019'!D54</f>
        <v>0</v>
      </c>
      <c r="G49" s="22">
        <v>100</v>
      </c>
    </row>
    <row r="50" spans="1:7" x14ac:dyDescent="0.25">
      <c r="A50" s="51">
        <v>4</v>
      </c>
      <c r="B50" s="127" t="s">
        <v>236</v>
      </c>
      <c r="C50" s="117"/>
      <c r="D50" s="117"/>
      <c r="E50" s="117"/>
      <c r="F50" s="117"/>
      <c r="G50" s="118"/>
    </row>
    <row r="51" spans="1:7" ht="33" customHeight="1" x14ac:dyDescent="0.25">
      <c r="B51" s="2" t="s">
        <v>167</v>
      </c>
      <c r="C51" s="40" t="s">
        <v>44</v>
      </c>
      <c r="D51" s="38">
        <v>26</v>
      </c>
      <c r="E51" s="65">
        <v>30</v>
      </c>
      <c r="F51" s="40">
        <v>3</v>
      </c>
      <c r="G51" s="22"/>
    </row>
    <row r="52" spans="1:7" ht="36.75" customHeight="1" x14ac:dyDescent="0.25">
      <c r="B52" s="2" t="s">
        <v>168</v>
      </c>
      <c r="C52" s="40" t="s">
        <v>19</v>
      </c>
      <c r="D52" s="38">
        <v>2</v>
      </c>
      <c r="E52" s="65">
        <v>5</v>
      </c>
      <c r="F52" s="40">
        <v>8</v>
      </c>
      <c r="G52" s="22">
        <f t="shared" ref="G52:G56" si="15">E52/D52*100</f>
        <v>250</v>
      </c>
    </row>
    <row r="53" spans="1:7" ht="63.75" customHeight="1" x14ac:dyDescent="0.25">
      <c r="B53" s="2" t="s">
        <v>169</v>
      </c>
      <c r="C53" s="40" t="s">
        <v>42</v>
      </c>
      <c r="D53" s="38">
        <v>1</v>
      </c>
      <c r="E53" s="65">
        <v>3</v>
      </c>
      <c r="F53" s="40">
        <v>3</v>
      </c>
      <c r="G53" s="22">
        <f t="shared" si="15"/>
        <v>300</v>
      </c>
    </row>
    <row r="54" spans="1:7" ht="51" customHeight="1" x14ac:dyDescent="0.25">
      <c r="B54" s="2" t="s">
        <v>170</v>
      </c>
      <c r="C54" s="40" t="s">
        <v>42</v>
      </c>
      <c r="D54" s="38">
        <v>4</v>
      </c>
      <c r="E54" s="65">
        <v>3</v>
      </c>
      <c r="F54" s="40">
        <v>3</v>
      </c>
      <c r="G54" s="22">
        <v>400</v>
      </c>
    </row>
    <row r="55" spans="1:7" ht="62.25" customHeight="1" x14ac:dyDescent="0.25">
      <c r="B55" s="2" t="s">
        <v>237</v>
      </c>
      <c r="C55" s="59" t="s">
        <v>44</v>
      </c>
      <c r="D55" s="38">
        <v>0</v>
      </c>
      <c r="E55" s="65">
        <v>0</v>
      </c>
      <c r="F55" s="59">
        <v>1</v>
      </c>
      <c r="G55" s="22" t="s">
        <v>294</v>
      </c>
    </row>
    <row r="56" spans="1:7" ht="34.5" customHeight="1" x14ac:dyDescent="0.25">
      <c r="B56" s="2" t="s">
        <v>171</v>
      </c>
      <c r="C56" s="40" t="s">
        <v>42</v>
      </c>
      <c r="D56" s="38">
        <v>12</v>
      </c>
      <c r="E56" s="65">
        <v>12</v>
      </c>
      <c r="F56" s="40">
        <v>12</v>
      </c>
      <c r="G56" s="22">
        <f t="shared" si="15"/>
        <v>100</v>
      </c>
    </row>
    <row r="57" spans="1:7" ht="32.25" customHeight="1" x14ac:dyDescent="0.25">
      <c r="B57" s="2" t="s">
        <v>172</v>
      </c>
      <c r="C57" s="40" t="s">
        <v>12</v>
      </c>
      <c r="D57" s="38">
        <v>5</v>
      </c>
      <c r="E57" s="65">
        <v>7</v>
      </c>
      <c r="F57" s="40" t="s">
        <v>173</v>
      </c>
      <c r="G57" s="22">
        <v>100</v>
      </c>
    </row>
    <row r="58" spans="1:7" x14ac:dyDescent="0.25">
      <c r="A58" s="51">
        <v>5</v>
      </c>
      <c r="B58" s="130" t="s">
        <v>241</v>
      </c>
      <c r="C58" s="130"/>
      <c r="D58" s="130"/>
      <c r="E58" s="130"/>
      <c r="F58" s="130"/>
      <c r="G58" s="130"/>
    </row>
    <row r="59" spans="1:7" ht="30" x14ac:dyDescent="0.25">
      <c r="B59" s="7" t="s">
        <v>239</v>
      </c>
      <c r="C59" s="59" t="s">
        <v>44</v>
      </c>
      <c r="D59" s="38">
        <v>30</v>
      </c>
      <c r="E59" s="38">
        <v>30</v>
      </c>
      <c r="F59" s="40">
        <v>30</v>
      </c>
      <c r="G59" s="22">
        <v>100</v>
      </c>
    </row>
    <row r="60" spans="1:7" ht="45" x14ac:dyDescent="0.25">
      <c r="B60" s="7" t="s">
        <v>240</v>
      </c>
      <c r="C60" s="59" t="s">
        <v>44</v>
      </c>
      <c r="D60" s="38">
        <v>100</v>
      </c>
      <c r="E60" s="38">
        <v>100</v>
      </c>
      <c r="F60" s="40">
        <v>60</v>
      </c>
      <c r="G60" s="22">
        <v>100</v>
      </c>
    </row>
    <row r="61" spans="1:7" ht="33" customHeight="1" x14ac:dyDescent="0.25">
      <c r="A61" s="51">
        <v>6</v>
      </c>
      <c r="B61" s="87" t="s">
        <v>262</v>
      </c>
      <c r="C61" s="128"/>
      <c r="D61" s="128"/>
      <c r="E61" s="128"/>
      <c r="F61" s="128"/>
      <c r="G61" s="129"/>
    </row>
    <row r="62" spans="1:7" ht="50.25" customHeight="1" x14ac:dyDescent="0.25">
      <c r="B62" s="8" t="s">
        <v>243</v>
      </c>
      <c r="C62" s="38" t="s">
        <v>12</v>
      </c>
      <c r="D62" s="38">
        <v>44</v>
      </c>
      <c r="E62" s="38">
        <v>47</v>
      </c>
      <c r="F62" s="38" t="s">
        <v>249</v>
      </c>
      <c r="G62" s="22">
        <v>100</v>
      </c>
    </row>
    <row r="63" spans="1:7" ht="49.5" customHeight="1" x14ac:dyDescent="0.25">
      <c r="B63" s="8" t="s">
        <v>244</v>
      </c>
      <c r="C63" s="38" t="s">
        <v>12</v>
      </c>
      <c r="D63" s="38">
        <v>100</v>
      </c>
      <c r="E63" s="38">
        <v>100</v>
      </c>
      <c r="F63" s="38" t="s">
        <v>245</v>
      </c>
      <c r="G63" s="22">
        <v>100</v>
      </c>
    </row>
    <row r="64" spans="1:7" ht="61.5" customHeight="1" x14ac:dyDescent="0.25">
      <c r="B64" s="8" t="s">
        <v>248</v>
      </c>
      <c r="C64" s="38" t="s">
        <v>42</v>
      </c>
      <c r="D64" s="38">
        <v>8</v>
      </c>
      <c r="E64" s="38">
        <v>6</v>
      </c>
      <c r="F64" s="38" t="s">
        <v>246</v>
      </c>
      <c r="G64" s="22">
        <v>100</v>
      </c>
    </row>
    <row r="65" spans="1:8" ht="49.5" customHeight="1" x14ac:dyDescent="0.25">
      <c r="B65" s="8" t="s">
        <v>247</v>
      </c>
      <c r="C65" s="38" t="s">
        <v>109</v>
      </c>
      <c r="D65" s="38">
        <v>3</v>
      </c>
      <c r="E65" s="38">
        <v>4</v>
      </c>
      <c r="F65" s="38" t="s">
        <v>246</v>
      </c>
      <c r="G65" s="22">
        <v>100</v>
      </c>
    </row>
    <row r="66" spans="1:8" s="1" customFormat="1" ht="46.5" customHeight="1" x14ac:dyDescent="0.25">
      <c r="A66" s="15"/>
      <c r="B66" s="8" t="s">
        <v>250</v>
      </c>
      <c r="C66" s="38" t="s">
        <v>109</v>
      </c>
      <c r="D66" s="38">
        <v>16.7</v>
      </c>
      <c r="E66" s="38">
        <v>80</v>
      </c>
      <c r="F66" s="21">
        <v>75</v>
      </c>
      <c r="G66" s="22">
        <v>100</v>
      </c>
      <c r="H66" s="13"/>
    </row>
    <row r="67" spans="1:8" x14ac:dyDescent="0.25">
      <c r="A67" s="51">
        <v>7</v>
      </c>
      <c r="B67" s="126" t="s">
        <v>185</v>
      </c>
      <c r="C67" s="126"/>
      <c r="D67" s="126"/>
      <c r="E67" s="126"/>
      <c r="F67" s="126"/>
      <c r="G67" s="126"/>
    </row>
    <row r="68" spans="1:8" ht="45" x14ac:dyDescent="0.25">
      <c r="B68" s="8" t="s">
        <v>103</v>
      </c>
      <c r="C68" s="38" t="s">
        <v>42</v>
      </c>
      <c r="D68" s="38">
        <v>7</v>
      </c>
      <c r="E68" s="38">
        <v>5</v>
      </c>
      <c r="F68" s="38">
        <v>5</v>
      </c>
      <c r="G68" s="22">
        <f>D68/E68*100</f>
        <v>140</v>
      </c>
    </row>
    <row r="69" spans="1:8" ht="43.5" customHeight="1" x14ac:dyDescent="0.25">
      <c r="B69" s="8" t="s">
        <v>104</v>
      </c>
      <c r="C69" s="38" t="s">
        <v>42</v>
      </c>
      <c r="D69" s="38">
        <v>20</v>
      </c>
      <c r="E69" s="38">
        <v>10</v>
      </c>
      <c r="F69" s="38">
        <v>10</v>
      </c>
      <c r="G69" s="22">
        <f>D69/E69*100</f>
        <v>200</v>
      </c>
    </row>
    <row r="70" spans="1:8" ht="30.75" customHeight="1" x14ac:dyDescent="0.25">
      <c r="A70" s="51">
        <v>8</v>
      </c>
      <c r="B70" s="87" t="s">
        <v>190</v>
      </c>
      <c r="C70" s="128"/>
      <c r="D70" s="128"/>
      <c r="E70" s="128"/>
      <c r="F70" s="128"/>
      <c r="G70" s="129"/>
    </row>
    <row r="71" spans="1:8" ht="30.75" customHeight="1" x14ac:dyDescent="0.25">
      <c r="B71" s="50" t="s">
        <v>191</v>
      </c>
      <c r="C71" s="38" t="s">
        <v>12</v>
      </c>
      <c r="D71" s="38">
        <v>-2.83</v>
      </c>
      <c r="E71" s="38">
        <v>-3.3</v>
      </c>
      <c r="F71" s="17">
        <v>2</v>
      </c>
      <c r="G71" s="21">
        <f>E71/D71*100</f>
        <v>116.6077738515901</v>
      </c>
    </row>
    <row r="72" spans="1:8" ht="57.75" customHeight="1" x14ac:dyDescent="0.25">
      <c r="B72" s="44" t="s">
        <v>192</v>
      </c>
      <c r="C72" s="42" t="s">
        <v>12</v>
      </c>
      <c r="D72" s="64">
        <v>3.24</v>
      </c>
      <c r="E72" s="64">
        <v>1.5</v>
      </c>
      <c r="F72" s="42">
        <v>3</v>
      </c>
      <c r="G72" s="21">
        <f>E72/D72*100</f>
        <v>46.296296296296291</v>
      </c>
    </row>
    <row r="73" spans="1:8" ht="79.5" customHeight="1" x14ac:dyDescent="0.25">
      <c r="B73" s="7" t="s">
        <v>174</v>
      </c>
      <c r="C73" s="40" t="s">
        <v>12</v>
      </c>
      <c r="D73" s="38">
        <v>-1.8</v>
      </c>
      <c r="E73" s="38">
        <v>-2</v>
      </c>
      <c r="F73" s="40">
        <v>0.5</v>
      </c>
      <c r="G73" s="21">
        <f>E73/D73*100</f>
        <v>111.11111111111111</v>
      </c>
    </row>
    <row r="74" spans="1:8" ht="30" customHeight="1" x14ac:dyDescent="0.25">
      <c r="B74" s="2" t="s">
        <v>251</v>
      </c>
      <c r="C74" s="60" t="s">
        <v>12</v>
      </c>
      <c r="D74" s="38">
        <v>3</v>
      </c>
      <c r="E74" s="38">
        <v>2</v>
      </c>
      <c r="F74" s="60">
        <v>3</v>
      </c>
      <c r="G74" s="21">
        <v>100</v>
      </c>
    </row>
    <row r="75" spans="1:8" ht="50.25" customHeight="1" x14ac:dyDescent="0.25">
      <c r="B75" s="2" t="s">
        <v>252</v>
      </c>
      <c r="C75" s="60" t="s">
        <v>42</v>
      </c>
      <c r="D75" s="38">
        <v>3</v>
      </c>
      <c r="E75" s="38">
        <v>3</v>
      </c>
      <c r="F75" s="60">
        <v>3</v>
      </c>
      <c r="G75" s="21">
        <v>100</v>
      </c>
    </row>
    <row r="76" spans="1:8" x14ac:dyDescent="0.25">
      <c r="A76" s="51">
        <v>9</v>
      </c>
      <c r="B76" s="87" t="s">
        <v>257</v>
      </c>
      <c r="C76" s="117"/>
      <c r="D76" s="117"/>
      <c r="E76" s="117"/>
      <c r="F76" s="117"/>
      <c r="G76" s="118"/>
    </row>
    <row r="77" spans="1:8" ht="30" x14ac:dyDescent="0.25">
      <c r="B77" s="2" t="s">
        <v>253</v>
      </c>
      <c r="C77" s="61" t="s">
        <v>89</v>
      </c>
      <c r="D77" s="18">
        <v>0</v>
      </c>
      <c r="E77" s="18">
        <v>0</v>
      </c>
      <c r="F77" s="61">
        <v>40</v>
      </c>
      <c r="G77" s="22" t="s">
        <v>294</v>
      </c>
    </row>
    <row r="78" spans="1:8" ht="30" x14ac:dyDescent="0.25">
      <c r="B78" s="2" t="s">
        <v>254</v>
      </c>
      <c r="C78" s="61" t="s">
        <v>89</v>
      </c>
      <c r="D78" s="18">
        <v>0</v>
      </c>
      <c r="E78" s="18">
        <v>0</v>
      </c>
      <c r="F78" s="61">
        <v>20</v>
      </c>
      <c r="G78" s="22" t="s">
        <v>294</v>
      </c>
    </row>
    <row r="79" spans="1:8" ht="45" x14ac:dyDescent="0.25">
      <c r="B79" s="2" t="s">
        <v>256</v>
      </c>
      <c r="C79" s="61" t="s">
        <v>255</v>
      </c>
      <c r="D79" s="18">
        <v>1000</v>
      </c>
      <c r="E79" s="18">
        <v>1000</v>
      </c>
      <c r="F79" s="61">
        <v>3800</v>
      </c>
      <c r="G79" s="22">
        <v>100</v>
      </c>
    </row>
    <row r="80" spans="1:8" ht="30.75" customHeight="1" x14ac:dyDescent="0.25">
      <c r="A80" s="51">
        <v>10</v>
      </c>
      <c r="B80" s="87" t="s">
        <v>261</v>
      </c>
      <c r="C80" s="128"/>
      <c r="D80" s="128"/>
      <c r="E80" s="128"/>
      <c r="F80" s="128"/>
      <c r="G80" s="129"/>
    </row>
    <row r="81" spans="1:7" ht="27.75" customHeight="1" x14ac:dyDescent="0.25">
      <c r="B81" s="8" t="s">
        <v>76</v>
      </c>
      <c r="C81" s="38" t="s">
        <v>60</v>
      </c>
      <c r="D81" s="11">
        <v>244.05799999999999</v>
      </c>
      <c r="E81" s="11">
        <v>244.05799999999999</v>
      </c>
      <c r="F81" s="11">
        <v>240.6</v>
      </c>
      <c r="G81" s="22">
        <f>E81/D81*100</f>
        <v>100</v>
      </c>
    </row>
    <row r="82" spans="1:7" ht="27.75" customHeight="1" x14ac:dyDescent="0.25">
      <c r="B82" s="8" t="s">
        <v>258</v>
      </c>
      <c r="C82" s="38" t="s">
        <v>259</v>
      </c>
      <c r="D82" s="11">
        <v>244.05799999999999</v>
      </c>
      <c r="E82" s="11">
        <v>244.05799999999999</v>
      </c>
      <c r="F82" s="38" t="s">
        <v>260</v>
      </c>
      <c r="G82" s="22">
        <v>100</v>
      </c>
    </row>
    <row r="83" spans="1:7" x14ac:dyDescent="0.25">
      <c r="A83" s="51">
        <v>11</v>
      </c>
      <c r="B83" s="127" t="s">
        <v>300</v>
      </c>
      <c r="C83" s="117"/>
      <c r="D83" s="117"/>
      <c r="E83" s="117"/>
      <c r="F83" s="117"/>
      <c r="G83" s="118"/>
    </row>
    <row r="84" spans="1:7" ht="44.25" customHeight="1" x14ac:dyDescent="0.25">
      <c r="B84" s="2" t="s">
        <v>175</v>
      </c>
      <c r="C84" s="40" t="s">
        <v>12</v>
      </c>
      <c r="D84" s="38">
        <v>20</v>
      </c>
      <c r="E84" s="38">
        <v>7</v>
      </c>
      <c r="F84" s="40">
        <v>3</v>
      </c>
      <c r="G84" s="21">
        <f>E84/D84*100</f>
        <v>35</v>
      </c>
    </row>
    <row r="85" spans="1:7" ht="49.5" customHeight="1" x14ac:dyDescent="0.25">
      <c r="B85" s="2" t="s">
        <v>176</v>
      </c>
      <c r="C85" s="40" t="s">
        <v>12</v>
      </c>
      <c r="D85" s="38">
        <v>40</v>
      </c>
      <c r="E85" s="38">
        <v>7</v>
      </c>
      <c r="F85" s="40">
        <v>3</v>
      </c>
      <c r="G85" s="21">
        <f t="shared" ref="G85:G86" si="16">E85/D85*100</f>
        <v>17.5</v>
      </c>
    </row>
    <row r="86" spans="1:7" ht="66.75" customHeight="1" x14ac:dyDescent="0.25">
      <c r="B86" s="2" t="s">
        <v>177</v>
      </c>
      <c r="C86" s="40" t="s">
        <v>12</v>
      </c>
      <c r="D86" s="38">
        <v>12</v>
      </c>
      <c r="E86" s="38">
        <v>12</v>
      </c>
      <c r="F86" s="40">
        <v>3</v>
      </c>
      <c r="G86" s="21">
        <f t="shared" si="16"/>
        <v>100</v>
      </c>
    </row>
    <row r="87" spans="1:7" ht="15" customHeight="1" x14ac:dyDescent="0.25">
      <c r="A87" s="51">
        <v>12</v>
      </c>
      <c r="B87" s="137" t="s">
        <v>301</v>
      </c>
      <c r="C87" s="138"/>
      <c r="D87" s="138"/>
      <c r="E87" s="138"/>
      <c r="F87" s="138"/>
      <c r="G87" s="139"/>
    </row>
    <row r="88" spans="1:7" ht="48.75" customHeight="1" x14ac:dyDescent="0.25">
      <c r="B88" s="2" t="s">
        <v>178</v>
      </c>
      <c r="C88" s="40" t="s">
        <v>12</v>
      </c>
      <c r="D88" s="38">
        <v>3</v>
      </c>
      <c r="E88" s="38">
        <v>5</v>
      </c>
      <c r="F88" s="40">
        <v>15</v>
      </c>
      <c r="G88" s="22">
        <f>E88/D88*100</f>
        <v>166.66666666666669</v>
      </c>
    </row>
    <row r="89" spans="1:7" ht="81.75" customHeight="1" x14ac:dyDescent="0.25">
      <c r="B89" s="2" t="s">
        <v>189</v>
      </c>
      <c r="C89" s="40" t="s">
        <v>12</v>
      </c>
      <c r="D89" s="38">
        <v>8</v>
      </c>
      <c r="E89" s="38">
        <v>6</v>
      </c>
      <c r="F89" s="40">
        <v>10</v>
      </c>
      <c r="G89" s="22">
        <f>E89/D89*100</f>
        <v>75</v>
      </c>
    </row>
    <row r="90" spans="1:7" x14ac:dyDescent="0.25">
      <c r="A90" s="51">
        <v>13</v>
      </c>
      <c r="B90" s="126" t="s">
        <v>110</v>
      </c>
      <c r="C90" s="126"/>
      <c r="D90" s="126"/>
      <c r="E90" s="126"/>
      <c r="F90" s="126"/>
      <c r="G90" s="126"/>
    </row>
    <row r="91" spans="1:7" ht="45" x14ac:dyDescent="0.25">
      <c r="B91" s="2" t="s">
        <v>111</v>
      </c>
      <c r="C91" s="37" t="s">
        <v>12</v>
      </c>
      <c r="D91" s="38">
        <v>30.5</v>
      </c>
      <c r="E91" s="38">
        <v>33</v>
      </c>
      <c r="F91" s="60" t="s">
        <v>264</v>
      </c>
      <c r="G91" s="21">
        <f>E91/D91*100</f>
        <v>108.19672131147541</v>
      </c>
    </row>
    <row r="92" spans="1:7" ht="45" x14ac:dyDescent="0.25">
      <c r="B92" s="2" t="s">
        <v>112</v>
      </c>
      <c r="C92" s="37" t="s">
        <v>12</v>
      </c>
      <c r="D92" s="38">
        <v>25.7</v>
      </c>
      <c r="E92" s="38">
        <v>27</v>
      </c>
      <c r="F92" s="60" t="s">
        <v>265</v>
      </c>
      <c r="G92" s="21">
        <f>E92/D92*100</f>
        <v>105.05836575875487</v>
      </c>
    </row>
    <row r="93" spans="1:7" ht="64.5" customHeight="1" x14ac:dyDescent="0.25">
      <c r="B93" s="2" t="s">
        <v>113</v>
      </c>
      <c r="C93" s="40" t="s">
        <v>12</v>
      </c>
      <c r="D93" s="38">
        <v>2.1</v>
      </c>
      <c r="E93" s="38">
        <v>2.1</v>
      </c>
      <c r="F93" s="60" t="s">
        <v>266</v>
      </c>
      <c r="G93" s="21">
        <f>E93/D93*100</f>
        <v>100</v>
      </c>
    </row>
    <row r="94" spans="1:7" x14ac:dyDescent="0.25">
      <c r="A94" s="51">
        <v>14</v>
      </c>
      <c r="B94" s="137" t="s">
        <v>302</v>
      </c>
      <c r="C94" s="117"/>
      <c r="D94" s="117"/>
      <c r="E94" s="117"/>
      <c r="F94" s="117"/>
      <c r="G94" s="118"/>
    </row>
    <row r="95" spans="1:7" x14ac:dyDescent="0.25">
      <c r="B95" s="133" t="s">
        <v>268</v>
      </c>
      <c r="C95" s="134"/>
      <c r="D95" s="134"/>
      <c r="E95" s="134"/>
      <c r="F95" s="134"/>
      <c r="G95" s="135"/>
    </row>
    <row r="96" spans="1:7" ht="45.75" customHeight="1" x14ac:dyDescent="0.25">
      <c r="B96" s="8" t="s">
        <v>179</v>
      </c>
      <c r="C96" s="60" t="s">
        <v>12</v>
      </c>
      <c r="D96" s="38">
        <v>7</v>
      </c>
      <c r="E96" s="38">
        <v>4</v>
      </c>
      <c r="F96" s="60">
        <v>3</v>
      </c>
      <c r="G96" s="22">
        <f>E96/D96*100</f>
        <v>57.142857142857139</v>
      </c>
    </row>
    <row r="97" spans="1:7" ht="50.25" customHeight="1" x14ac:dyDescent="0.25">
      <c r="B97" s="8" t="s">
        <v>269</v>
      </c>
      <c r="C97" s="60" t="s">
        <v>12</v>
      </c>
      <c r="D97" s="38">
        <v>1.2</v>
      </c>
      <c r="E97" s="38">
        <v>0</v>
      </c>
      <c r="F97" s="60">
        <v>3</v>
      </c>
      <c r="G97" s="22">
        <f>E97/D97*100</f>
        <v>0</v>
      </c>
    </row>
    <row r="98" spans="1:7" ht="20.25" customHeight="1" x14ac:dyDescent="0.25">
      <c r="B98" s="136" t="s">
        <v>280</v>
      </c>
      <c r="C98" s="134"/>
      <c r="D98" s="134"/>
      <c r="E98" s="134"/>
      <c r="F98" s="134"/>
      <c r="G98" s="135"/>
    </row>
    <row r="99" spans="1:7" ht="29.25" customHeight="1" x14ac:dyDescent="0.25">
      <c r="B99" s="8" t="s">
        <v>270</v>
      </c>
      <c r="C99" s="60" t="s">
        <v>12</v>
      </c>
      <c r="D99" s="38">
        <v>5.4</v>
      </c>
      <c r="E99" s="38">
        <v>0</v>
      </c>
      <c r="F99" s="60">
        <v>0.2</v>
      </c>
      <c r="G99" s="22">
        <v>100</v>
      </c>
    </row>
    <row r="100" spans="1:7" ht="50.25" customHeight="1" x14ac:dyDescent="0.25">
      <c r="B100" s="8" t="s">
        <v>271</v>
      </c>
      <c r="C100" s="60" t="s">
        <v>12</v>
      </c>
      <c r="D100" s="38">
        <v>0.7</v>
      </c>
      <c r="E100" s="38">
        <v>2.5</v>
      </c>
      <c r="F100" s="60">
        <v>0.2</v>
      </c>
      <c r="G100" s="22">
        <v>100</v>
      </c>
    </row>
    <row r="101" spans="1:7" ht="31.5" customHeight="1" x14ac:dyDescent="0.25">
      <c r="B101" s="8" t="s">
        <v>281</v>
      </c>
      <c r="C101" s="60" t="s">
        <v>12</v>
      </c>
      <c r="D101" s="38">
        <v>26</v>
      </c>
      <c r="E101" s="38">
        <v>1</v>
      </c>
      <c r="F101" s="60">
        <v>0.2</v>
      </c>
      <c r="G101" s="22">
        <v>100</v>
      </c>
    </row>
    <row r="102" spans="1:7" ht="50.25" customHeight="1" x14ac:dyDescent="0.25">
      <c r="B102" s="8" t="s">
        <v>273</v>
      </c>
      <c r="C102" s="60" t="s">
        <v>12</v>
      </c>
      <c r="D102" s="38">
        <v>0</v>
      </c>
      <c r="E102" s="38">
        <v>0.7</v>
      </c>
      <c r="F102" s="60">
        <v>0.2</v>
      </c>
      <c r="G102" s="22">
        <v>100</v>
      </c>
    </row>
    <row r="103" spans="1:7" ht="27.75" customHeight="1" x14ac:dyDescent="0.25">
      <c r="B103" s="8" t="s">
        <v>274</v>
      </c>
      <c r="C103" s="60" t="s">
        <v>12</v>
      </c>
      <c r="D103" s="38">
        <v>1.01</v>
      </c>
      <c r="E103" s="38">
        <v>1</v>
      </c>
      <c r="F103" s="60">
        <v>0.2</v>
      </c>
      <c r="G103" s="22">
        <v>100</v>
      </c>
    </row>
    <row r="104" spans="1:7" ht="52.5" customHeight="1" x14ac:dyDescent="0.25">
      <c r="B104" s="8" t="s">
        <v>275</v>
      </c>
      <c r="C104" s="60" t="s">
        <v>12</v>
      </c>
      <c r="D104" s="38">
        <v>40</v>
      </c>
      <c r="E104" s="38">
        <v>0</v>
      </c>
      <c r="F104" s="60">
        <v>0.2</v>
      </c>
      <c r="G104" s="22">
        <v>100</v>
      </c>
    </row>
    <row r="105" spans="1:7" ht="20.25" customHeight="1" x14ac:dyDescent="0.25">
      <c r="B105" s="136" t="s">
        <v>276</v>
      </c>
      <c r="C105" s="134"/>
      <c r="D105" s="134"/>
      <c r="E105" s="134"/>
      <c r="F105" s="134"/>
      <c r="G105" s="135"/>
    </row>
    <row r="106" spans="1:7" ht="29.25" customHeight="1" x14ac:dyDescent="0.25">
      <c r="B106" s="8" t="s">
        <v>277</v>
      </c>
      <c r="C106" s="60" t="s">
        <v>12</v>
      </c>
      <c r="D106" s="38">
        <v>14.7</v>
      </c>
      <c r="E106" s="38">
        <v>0</v>
      </c>
      <c r="F106" s="60">
        <v>2</v>
      </c>
      <c r="G106" s="22">
        <f>E106/D106*100</f>
        <v>0</v>
      </c>
    </row>
    <row r="107" spans="1:7" ht="50.25" customHeight="1" x14ac:dyDescent="0.25">
      <c r="B107" s="8" t="s">
        <v>278</v>
      </c>
      <c r="C107" s="60" t="s">
        <v>12</v>
      </c>
      <c r="D107" s="38">
        <v>29.7</v>
      </c>
      <c r="E107" s="38">
        <v>30</v>
      </c>
      <c r="F107" s="60">
        <v>2</v>
      </c>
      <c r="G107" s="22">
        <f t="shared" ref="G107:G108" si="17">E107/D107*100</f>
        <v>101.01010101010101</v>
      </c>
    </row>
    <row r="108" spans="1:7" ht="50.25" customHeight="1" x14ac:dyDescent="0.25">
      <c r="B108" s="8" t="s">
        <v>279</v>
      </c>
      <c r="C108" s="60" t="s">
        <v>12</v>
      </c>
      <c r="D108" s="38">
        <v>0</v>
      </c>
      <c r="E108" s="38">
        <v>0</v>
      </c>
      <c r="F108" s="60">
        <v>2</v>
      </c>
      <c r="G108" s="22" t="e">
        <f t="shared" si="17"/>
        <v>#DIV/0!</v>
      </c>
    </row>
    <row r="109" spans="1:7" ht="30" customHeight="1" x14ac:dyDescent="0.25">
      <c r="A109" s="51">
        <v>15</v>
      </c>
      <c r="B109" s="87" t="s">
        <v>164</v>
      </c>
      <c r="C109" s="131"/>
      <c r="D109" s="131"/>
      <c r="E109" s="131"/>
      <c r="F109" s="131"/>
      <c r="G109" s="132"/>
    </row>
    <row r="110" spans="1:7" ht="27.75" customHeight="1" x14ac:dyDescent="0.25">
      <c r="B110" s="8" t="s">
        <v>204</v>
      </c>
      <c r="C110" s="38" t="s">
        <v>19</v>
      </c>
      <c r="D110" s="38">
        <v>0</v>
      </c>
      <c r="E110" s="11">
        <v>1000</v>
      </c>
      <c r="F110" s="11" t="s">
        <v>206</v>
      </c>
      <c r="G110" s="22">
        <v>0</v>
      </c>
    </row>
    <row r="111" spans="1:7" ht="32.25" customHeight="1" x14ac:dyDescent="0.25">
      <c r="A111" s="51">
        <v>16</v>
      </c>
      <c r="B111" s="103" t="s">
        <v>37</v>
      </c>
      <c r="C111" s="103"/>
      <c r="D111" s="103"/>
      <c r="E111" s="103"/>
      <c r="F111" s="103"/>
      <c r="G111" s="103"/>
    </row>
    <row r="112" spans="1:7" ht="30" x14ac:dyDescent="0.25">
      <c r="B112" s="8" t="s">
        <v>106</v>
      </c>
      <c r="C112" s="38" t="s">
        <v>107</v>
      </c>
      <c r="D112" s="38">
        <v>11</v>
      </c>
      <c r="E112" s="38">
        <v>17</v>
      </c>
      <c r="F112" s="38">
        <v>5</v>
      </c>
      <c r="G112" s="22">
        <f>E112/D112*100</f>
        <v>154.54545454545453</v>
      </c>
    </row>
    <row r="113" spans="1:7" ht="30" x14ac:dyDescent="0.25">
      <c r="B113" s="8" t="s">
        <v>108</v>
      </c>
      <c r="C113" s="38" t="s">
        <v>60</v>
      </c>
      <c r="D113" s="38">
        <v>1.7130000000000001</v>
      </c>
      <c r="E113" s="38">
        <v>1.9530000000000001</v>
      </c>
      <c r="F113" s="38">
        <v>0.5</v>
      </c>
      <c r="G113" s="22">
        <f>E113/D113*100</f>
        <v>114.01050788091067</v>
      </c>
    </row>
    <row r="114" spans="1:7" ht="27.75" customHeight="1" x14ac:dyDescent="0.25">
      <c r="A114" s="51">
        <v>17</v>
      </c>
      <c r="B114" s="103" t="s">
        <v>208</v>
      </c>
      <c r="C114" s="103"/>
      <c r="D114" s="103"/>
      <c r="E114" s="103"/>
      <c r="F114" s="103"/>
      <c r="G114" s="103"/>
    </row>
    <row r="115" spans="1:7" x14ac:dyDescent="0.25">
      <c r="B115" s="8" t="s">
        <v>217</v>
      </c>
      <c r="C115" s="38" t="s">
        <v>109</v>
      </c>
      <c r="D115" s="38">
        <v>-14</v>
      </c>
      <c r="E115" s="38">
        <v>-14</v>
      </c>
      <c r="F115" s="38">
        <v>10</v>
      </c>
      <c r="G115" s="22">
        <f>E115/D115*100</f>
        <v>100</v>
      </c>
    </row>
    <row r="116" spans="1:7" x14ac:dyDescent="0.25">
      <c r="B116" s="8" t="s">
        <v>218</v>
      </c>
      <c r="C116" s="38" t="s">
        <v>109</v>
      </c>
      <c r="D116" s="38">
        <v>-9</v>
      </c>
      <c r="E116" s="38">
        <v>-9</v>
      </c>
      <c r="F116" s="38">
        <v>25</v>
      </c>
      <c r="G116" s="22">
        <f>E116/D116*100</f>
        <v>100</v>
      </c>
    </row>
    <row r="117" spans="1:7" ht="32.25" customHeight="1" x14ac:dyDescent="0.25">
      <c r="A117" s="51">
        <v>18</v>
      </c>
      <c r="B117" s="103" t="s">
        <v>187</v>
      </c>
      <c r="C117" s="103"/>
      <c r="D117" s="103"/>
      <c r="E117" s="103"/>
      <c r="F117" s="103"/>
      <c r="G117" s="103"/>
    </row>
    <row r="118" spans="1:7" ht="30" x14ac:dyDescent="0.25">
      <c r="B118" s="8" t="s">
        <v>188</v>
      </c>
      <c r="C118" s="38" t="s">
        <v>107</v>
      </c>
      <c r="D118" s="38">
        <v>2</v>
      </c>
      <c r="E118" s="38">
        <v>2</v>
      </c>
      <c r="F118" s="38">
        <v>2</v>
      </c>
      <c r="G118" s="22">
        <v>100</v>
      </c>
    </row>
    <row r="119" spans="1:7" ht="30" x14ac:dyDescent="0.25">
      <c r="B119" s="8" t="s">
        <v>282</v>
      </c>
      <c r="C119" s="38" t="s">
        <v>283</v>
      </c>
      <c r="D119" s="38">
        <v>296</v>
      </c>
      <c r="E119" s="38">
        <v>304</v>
      </c>
      <c r="F119" s="69">
        <f>E119/D119*100</f>
        <v>102.70270270270269</v>
      </c>
      <c r="G119" s="22">
        <v>100</v>
      </c>
    </row>
    <row r="120" spans="1:7" ht="32.25" customHeight="1" x14ac:dyDescent="0.25">
      <c r="A120" s="51">
        <v>19</v>
      </c>
      <c r="B120" s="103" t="s">
        <v>303</v>
      </c>
      <c r="C120" s="103"/>
      <c r="D120" s="103"/>
      <c r="E120" s="103"/>
      <c r="F120" s="103"/>
      <c r="G120" s="103"/>
    </row>
    <row r="121" spans="1:7" ht="45" x14ac:dyDescent="0.25">
      <c r="B121" s="8" t="s">
        <v>284</v>
      </c>
      <c r="C121" s="38" t="s">
        <v>12</v>
      </c>
      <c r="D121" s="38">
        <v>100</v>
      </c>
      <c r="E121" s="38">
        <v>100</v>
      </c>
      <c r="F121" s="38">
        <v>100</v>
      </c>
      <c r="G121" s="22">
        <f>E121/D121*100</f>
        <v>100</v>
      </c>
    </row>
    <row r="122" spans="1:7" ht="45" x14ac:dyDescent="0.25">
      <c r="B122" s="8" t="s">
        <v>285</v>
      </c>
      <c r="C122" s="38" t="s">
        <v>109</v>
      </c>
      <c r="D122" s="38">
        <v>100</v>
      </c>
      <c r="E122" s="38">
        <v>100</v>
      </c>
      <c r="F122" s="38">
        <v>100</v>
      </c>
      <c r="G122" s="22">
        <f>E122/D122*100</f>
        <v>100</v>
      </c>
    </row>
    <row r="123" spans="1:7" ht="75" customHeight="1" x14ac:dyDescent="0.25">
      <c r="B123" s="8" t="s">
        <v>286</v>
      </c>
      <c r="C123" s="38" t="s">
        <v>109</v>
      </c>
      <c r="D123" s="38">
        <v>100</v>
      </c>
      <c r="E123" s="38">
        <v>100</v>
      </c>
      <c r="F123" s="38">
        <v>100</v>
      </c>
      <c r="G123" s="22">
        <f t="shared" ref="G123:G126" si="18">E123/D123*100</f>
        <v>100</v>
      </c>
    </row>
    <row r="124" spans="1:7" ht="59.25" customHeight="1" x14ac:dyDescent="0.25">
      <c r="B124" s="8" t="s">
        <v>287</v>
      </c>
      <c r="C124" s="38" t="s">
        <v>109</v>
      </c>
      <c r="D124" s="38">
        <v>100</v>
      </c>
      <c r="E124" s="38">
        <v>100</v>
      </c>
      <c r="F124" s="38">
        <v>100</v>
      </c>
      <c r="G124" s="22">
        <f t="shared" si="18"/>
        <v>100</v>
      </c>
    </row>
    <row r="125" spans="1:7" ht="46.5" customHeight="1" x14ac:dyDescent="0.25">
      <c r="B125" s="8" t="s">
        <v>288</v>
      </c>
      <c r="C125" s="38" t="s">
        <v>109</v>
      </c>
      <c r="D125" s="38">
        <v>100</v>
      </c>
      <c r="E125" s="38">
        <v>100</v>
      </c>
      <c r="F125" s="38">
        <v>100</v>
      </c>
      <c r="G125" s="22">
        <f t="shared" si="18"/>
        <v>100</v>
      </c>
    </row>
    <row r="126" spans="1:7" ht="75" x14ac:dyDescent="0.25">
      <c r="B126" s="8" t="s">
        <v>289</v>
      </c>
      <c r="C126" s="38" t="s">
        <v>109</v>
      </c>
      <c r="D126" s="38">
        <v>36</v>
      </c>
      <c r="E126" s="38">
        <v>16</v>
      </c>
      <c r="F126" s="38">
        <v>15</v>
      </c>
      <c r="G126" s="22">
        <f t="shared" si="18"/>
        <v>44.444444444444443</v>
      </c>
    </row>
    <row r="127" spans="1:7" ht="32.25" customHeight="1" x14ac:dyDescent="0.25">
      <c r="A127" s="51">
        <v>20</v>
      </c>
      <c r="B127" s="103" t="s">
        <v>210</v>
      </c>
      <c r="C127" s="103"/>
      <c r="D127" s="103"/>
      <c r="E127" s="103"/>
      <c r="F127" s="103"/>
      <c r="G127" s="103"/>
    </row>
    <row r="128" spans="1:7" ht="105" x14ac:dyDescent="0.25">
      <c r="B128" s="8" t="s">
        <v>211</v>
      </c>
      <c r="C128" s="38" t="s">
        <v>220</v>
      </c>
      <c r="D128" s="38">
        <v>44396.6</v>
      </c>
      <c r="E128" s="69">
        <v>50148.06</v>
      </c>
      <c r="F128" s="38">
        <v>50300</v>
      </c>
      <c r="G128" s="22">
        <f>E128/D128*100</f>
        <v>112.95473076767139</v>
      </c>
    </row>
    <row r="129" spans="2:7" ht="60" x14ac:dyDescent="0.25">
      <c r="B129" s="8" t="s">
        <v>212</v>
      </c>
      <c r="C129" s="38" t="s">
        <v>220</v>
      </c>
      <c r="D129" s="38">
        <v>8300.1</v>
      </c>
      <c r="E129" s="38">
        <v>7782.78</v>
      </c>
      <c r="F129" s="38">
        <v>16721</v>
      </c>
      <c r="G129" s="22">
        <f>E129/D129*100</f>
        <v>93.767304008385437</v>
      </c>
    </row>
    <row r="130" spans="2:7" ht="30" x14ac:dyDescent="0.25">
      <c r="B130" s="8" t="s">
        <v>219</v>
      </c>
      <c r="C130" s="38" t="s">
        <v>220</v>
      </c>
      <c r="D130" s="38">
        <v>2158.6</v>
      </c>
      <c r="E130" s="38">
        <v>2466.4299999999998</v>
      </c>
      <c r="F130" s="38">
        <v>1200</v>
      </c>
      <c r="G130" s="22">
        <f>E130/D130*100</f>
        <v>114.26063189104048</v>
      </c>
    </row>
    <row r="131" spans="2:7" ht="30" x14ac:dyDescent="0.25">
      <c r="B131" s="8" t="s">
        <v>213</v>
      </c>
      <c r="C131" s="38" t="s">
        <v>42</v>
      </c>
      <c r="D131" s="38">
        <v>19</v>
      </c>
      <c r="E131" s="38">
        <v>27</v>
      </c>
      <c r="F131" s="38">
        <v>37</v>
      </c>
      <c r="G131" s="22">
        <f t="shared" ref="G131" si="19">E131/D131*100</f>
        <v>142.10526315789474</v>
      </c>
    </row>
    <row r="132" spans="2:7" ht="45" x14ac:dyDescent="0.25">
      <c r="B132" s="8" t="s">
        <v>214</v>
      </c>
      <c r="C132" s="38" t="s">
        <v>42</v>
      </c>
      <c r="D132" s="38">
        <v>31</v>
      </c>
      <c r="E132" s="38">
        <v>34</v>
      </c>
      <c r="F132" s="38">
        <v>35</v>
      </c>
      <c r="G132" s="22">
        <v>100</v>
      </c>
    </row>
    <row r="133" spans="2:7" ht="30" x14ac:dyDescent="0.25">
      <c r="B133" s="8" t="s">
        <v>215</v>
      </c>
      <c r="C133" s="38" t="s">
        <v>222</v>
      </c>
      <c r="D133" s="38">
        <v>45.8</v>
      </c>
      <c r="E133" s="38">
        <v>50.301000000000002</v>
      </c>
      <c r="F133" s="38">
        <v>52.5</v>
      </c>
      <c r="G133" s="22">
        <v>100</v>
      </c>
    </row>
  </sheetData>
  <mergeCells count="35">
    <mergeCell ref="B120:G120"/>
    <mergeCell ref="B127:G127"/>
    <mergeCell ref="B114:G114"/>
    <mergeCell ref="B111:G111"/>
    <mergeCell ref="B58:G58"/>
    <mergeCell ref="B109:G109"/>
    <mergeCell ref="B95:G95"/>
    <mergeCell ref="B98:G98"/>
    <mergeCell ref="B105:G105"/>
    <mergeCell ref="B117:G117"/>
    <mergeCell ref="B70:G70"/>
    <mergeCell ref="B90:G90"/>
    <mergeCell ref="B83:G83"/>
    <mergeCell ref="B94:G94"/>
    <mergeCell ref="B80:G80"/>
    <mergeCell ref="B87:G87"/>
    <mergeCell ref="B76:G76"/>
    <mergeCell ref="B44:G44"/>
    <mergeCell ref="B1:G1"/>
    <mergeCell ref="B2:B3"/>
    <mergeCell ref="C2:C3"/>
    <mergeCell ref="D2:E2"/>
    <mergeCell ref="F2:F3"/>
    <mergeCell ref="G2:G3"/>
    <mergeCell ref="B4:G4"/>
    <mergeCell ref="B67:G67"/>
    <mergeCell ref="B6:G6"/>
    <mergeCell ref="B9:G9"/>
    <mergeCell ref="B61:G61"/>
    <mergeCell ref="B50:G50"/>
    <mergeCell ref="B10:G10"/>
    <mergeCell ref="B17:G17"/>
    <mergeCell ref="B25:G25"/>
    <mergeCell ref="B31:G31"/>
    <mergeCell ref="B34:G34"/>
  </mergeCells>
  <pageMargins left="0.70866141732283472" right="0.51181102362204722" top="0.15748031496062992" bottom="0.15748031496062992" header="0.31496062992125984" footer="0.31496062992125984"/>
  <pageSetup paperSize="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25" workbookViewId="0">
      <selection activeCell="D39" sqref="D39"/>
    </sheetView>
  </sheetViews>
  <sheetFormatPr defaultRowHeight="15" x14ac:dyDescent="0.25"/>
  <cols>
    <col min="1" max="1" width="42.42578125" style="1" customWidth="1"/>
    <col min="2" max="2" width="11.5703125" style="1" customWidth="1"/>
    <col min="3" max="3" width="7.5703125" style="1" customWidth="1"/>
    <col min="4" max="4" width="46.42578125" style="1" customWidth="1"/>
    <col min="5" max="16384" width="9.140625" style="1"/>
  </cols>
  <sheetData>
    <row r="1" spans="1:4" ht="15.75" x14ac:dyDescent="0.25">
      <c r="A1" s="140" t="s">
        <v>197</v>
      </c>
      <c r="B1" s="140"/>
      <c r="C1" s="140"/>
      <c r="D1" s="140"/>
    </row>
    <row r="2" spans="1:4" ht="29.25" customHeight="1" x14ac:dyDescent="0.25">
      <c r="A2" s="95" t="s">
        <v>195</v>
      </c>
      <c r="B2" s="144" t="s">
        <v>196</v>
      </c>
      <c r="C2" s="143"/>
      <c r="D2" s="95" t="s">
        <v>194</v>
      </c>
    </row>
    <row r="3" spans="1:4" ht="16.5" customHeight="1" x14ac:dyDescent="0.25">
      <c r="A3" s="143"/>
      <c r="B3" s="10">
        <v>2019</v>
      </c>
      <c r="C3" s="10">
        <v>2020</v>
      </c>
      <c r="D3" s="143"/>
    </row>
    <row r="4" spans="1:4" x14ac:dyDescent="0.25">
      <c r="A4" s="103" t="s">
        <v>230</v>
      </c>
      <c r="B4" s="145"/>
      <c r="C4" s="145"/>
      <c r="D4" s="145"/>
    </row>
    <row r="5" spans="1:4" ht="30" x14ac:dyDescent="0.25">
      <c r="A5" s="2" t="s">
        <v>105</v>
      </c>
      <c r="B5" s="38">
        <v>-1</v>
      </c>
      <c r="C5" s="9">
        <v>1</v>
      </c>
      <c r="D5" s="8" t="s">
        <v>203</v>
      </c>
    </row>
    <row r="6" spans="1:4" ht="20.25" customHeight="1" x14ac:dyDescent="0.25">
      <c r="A6" s="103" t="s">
        <v>231</v>
      </c>
      <c r="B6" s="103"/>
      <c r="C6" s="103"/>
      <c r="D6" s="103"/>
    </row>
    <row r="7" spans="1:4" ht="45" x14ac:dyDescent="0.25">
      <c r="A7" s="8" t="s">
        <v>216</v>
      </c>
      <c r="B7" s="38">
        <v>1</v>
      </c>
      <c r="C7" s="38">
        <v>0</v>
      </c>
      <c r="D7" s="2" t="s">
        <v>295</v>
      </c>
    </row>
    <row r="8" spans="1:4" x14ac:dyDescent="0.25">
      <c r="A8" s="103" t="s">
        <v>114</v>
      </c>
      <c r="B8" s="103"/>
      <c r="C8" s="103"/>
      <c r="D8" s="103"/>
    </row>
    <row r="9" spans="1:4" ht="30" x14ac:dyDescent="0.25">
      <c r="A9" s="8" t="s">
        <v>201</v>
      </c>
      <c r="B9" s="38">
        <v>4</v>
      </c>
      <c r="C9" s="38">
        <v>4</v>
      </c>
      <c r="D9" s="8" t="s">
        <v>203</v>
      </c>
    </row>
    <row r="10" spans="1:4" ht="30.75" customHeight="1" x14ac:dyDescent="0.25">
      <c r="A10" s="103" t="s">
        <v>236</v>
      </c>
      <c r="B10" s="103"/>
      <c r="C10" s="103"/>
      <c r="D10" s="103"/>
    </row>
    <row r="11" spans="1:4" ht="45" x14ac:dyDescent="0.25">
      <c r="A11" s="2" t="s">
        <v>225</v>
      </c>
      <c r="B11" s="10">
        <v>1</v>
      </c>
      <c r="C11" s="10">
        <v>3</v>
      </c>
      <c r="D11" s="8" t="s">
        <v>203</v>
      </c>
    </row>
    <row r="12" spans="1:4" x14ac:dyDescent="0.25">
      <c r="A12" s="103" t="s">
        <v>163</v>
      </c>
      <c r="B12" s="145"/>
      <c r="C12" s="145"/>
      <c r="D12" s="145"/>
    </row>
    <row r="13" spans="1:4" ht="45" x14ac:dyDescent="0.25">
      <c r="A13" s="2" t="s">
        <v>223</v>
      </c>
      <c r="B13" s="9">
        <v>0</v>
      </c>
      <c r="C13" s="9">
        <v>0</v>
      </c>
      <c r="D13" s="2" t="s">
        <v>295</v>
      </c>
    </row>
    <row r="14" spans="1:4" ht="30" customHeight="1" x14ac:dyDescent="0.25">
      <c r="A14" s="103" t="s">
        <v>242</v>
      </c>
      <c r="B14" s="145"/>
      <c r="C14" s="145"/>
      <c r="D14" s="145"/>
    </row>
    <row r="15" spans="1:4" ht="30" x14ac:dyDescent="0.25">
      <c r="A15" s="7" t="s">
        <v>201</v>
      </c>
      <c r="B15" s="19">
        <v>2</v>
      </c>
      <c r="C15" s="19">
        <v>3</v>
      </c>
      <c r="D15" s="8" t="s">
        <v>203</v>
      </c>
    </row>
    <row r="16" spans="1:4" ht="29.25" customHeight="1" x14ac:dyDescent="0.25">
      <c r="A16" s="103" t="s">
        <v>185</v>
      </c>
      <c r="B16" s="103"/>
      <c r="C16" s="103"/>
      <c r="D16" s="103"/>
    </row>
    <row r="17" spans="1:4" ht="32.25" customHeight="1" x14ac:dyDescent="0.25">
      <c r="A17" s="7" t="s">
        <v>207</v>
      </c>
      <c r="B17" s="39">
        <v>2</v>
      </c>
      <c r="C17" s="10">
        <v>2</v>
      </c>
      <c r="D17" s="70" t="s">
        <v>203</v>
      </c>
    </row>
    <row r="18" spans="1:4" ht="28.5" customHeight="1" x14ac:dyDescent="0.25">
      <c r="A18" s="96" t="s">
        <v>190</v>
      </c>
      <c r="B18" s="141"/>
      <c r="C18" s="141"/>
      <c r="D18" s="142"/>
    </row>
    <row r="19" spans="1:4" ht="60" customHeight="1" x14ac:dyDescent="0.25">
      <c r="A19" s="7" t="s">
        <v>193</v>
      </c>
      <c r="B19" s="65">
        <v>-1</v>
      </c>
      <c r="C19" s="10">
        <v>-1</v>
      </c>
      <c r="D19" s="2" t="s">
        <v>296</v>
      </c>
    </row>
    <row r="20" spans="1:4" ht="30" customHeight="1" x14ac:dyDescent="0.25">
      <c r="A20" s="103" t="s">
        <v>257</v>
      </c>
      <c r="B20" s="103"/>
      <c r="C20" s="103"/>
      <c r="D20" s="103"/>
    </row>
    <row r="21" spans="1:4" ht="60" x14ac:dyDescent="0.25">
      <c r="A21" s="7" t="s">
        <v>186</v>
      </c>
      <c r="B21" s="65">
        <v>-2</v>
      </c>
      <c r="C21" s="10">
        <v>-3</v>
      </c>
      <c r="D21" s="2" t="s">
        <v>202</v>
      </c>
    </row>
    <row r="22" spans="1:4" ht="45" customHeight="1" x14ac:dyDescent="0.25">
      <c r="A22" s="103" t="s">
        <v>261</v>
      </c>
      <c r="B22" s="103"/>
      <c r="C22" s="103"/>
      <c r="D22" s="103"/>
    </row>
    <row r="23" spans="1:4" ht="45" customHeight="1" x14ac:dyDescent="0.25">
      <c r="A23" s="7" t="s">
        <v>186</v>
      </c>
      <c r="B23" s="10">
        <v>0</v>
      </c>
      <c r="C23" s="10">
        <v>0</v>
      </c>
      <c r="D23" s="2" t="s">
        <v>295</v>
      </c>
    </row>
    <row r="24" spans="1:4" x14ac:dyDescent="0.25">
      <c r="A24" s="103" t="s">
        <v>300</v>
      </c>
      <c r="B24" s="103"/>
      <c r="C24" s="103"/>
      <c r="D24" s="103"/>
    </row>
    <row r="25" spans="1:4" ht="30" x14ac:dyDescent="0.25">
      <c r="A25" s="7" t="s">
        <v>200</v>
      </c>
      <c r="B25" s="10">
        <v>3</v>
      </c>
      <c r="C25" s="10">
        <v>3</v>
      </c>
      <c r="D25" s="8" t="s">
        <v>203</v>
      </c>
    </row>
    <row r="26" spans="1:4" x14ac:dyDescent="0.25">
      <c r="A26" s="103" t="s">
        <v>301</v>
      </c>
      <c r="B26" s="103"/>
      <c r="C26" s="103"/>
      <c r="D26" s="103"/>
    </row>
    <row r="27" spans="1:4" ht="30" x14ac:dyDescent="0.25">
      <c r="A27" s="2" t="s">
        <v>183</v>
      </c>
      <c r="B27" s="10">
        <v>1</v>
      </c>
      <c r="C27" s="10">
        <v>1</v>
      </c>
      <c r="D27" s="8" t="s">
        <v>203</v>
      </c>
    </row>
    <row r="28" spans="1:4" x14ac:dyDescent="0.25">
      <c r="A28" s="103" t="s">
        <v>110</v>
      </c>
      <c r="B28" s="103"/>
      <c r="C28" s="103"/>
      <c r="D28" s="103"/>
    </row>
    <row r="29" spans="1:4" ht="30" x14ac:dyDescent="0.25">
      <c r="A29" s="2" t="s">
        <v>198</v>
      </c>
      <c r="B29" s="10">
        <v>3</v>
      </c>
      <c r="C29" s="10">
        <v>3</v>
      </c>
      <c r="D29" s="2" t="s">
        <v>199</v>
      </c>
    </row>
    <row r="30" spans="1:4" x14ac:dyDescent="0.25">
      <c r="A30" s="103" t="s">
        <v>302</v>
      </c>
      <c r="B30" s="103"/>
      <c r="C30" s="103"/>
      <c r="D30" s="103"/>
    </row>
    <row r="31" spans="1:4" ht="30" x14ac:dyDescent="0.25">
      <c r="A31" s="2" t="s">
        <v>105</v>
      </c>
      <c r="B31" s="10">
        <v>4</v>
      </c>
      <c r="C31" s="10">
        <v>1</v>
      </c>
      <c r="D31" s="2" t="s">
        <v>199</v>
      </c>
    </row>
    <row r="32" spans="1:4" ht="32.25" customHeight="1" x14ac:dyDescent="0.25">
      <c r="A32" s="103" t="s">
        <v>164</v>
      </c>
      <c r="B32" s="103"/>
      <c r="C32" s="103"/>
      <c r="D32" s="103"/>
    </row>
    <row r="33" spans="1:4" ht="30" x14ac:dyDescent="0.25">
      <c r="A33" s="2" t="s">
        <v>70</v>
      </c>
      <c r="B33" s="65">
        <v>0</v>
      </c>
      <c r="C33" s="10">
        <v>1</v>
      </c>
      <c r="D33" s="2" t="s">
        <v>199</v>
      </c>
    </row>
    <row r="34" spans="1:4" ht="29.25" customHeight="1" x14ac:dyDescent="0.25">
      <c r="A34" s="103" t="s">
        <v>37</v>
      </c>
      <c r="B34" s="103"/>
      <c r="C34" s="103"/>
      <c r="D34" s="103"/>
    </row>
    <row r="35" spans="1:4" ht="30" x14ac:dyDescent="0.25">
      <c r="A35" s="7" t="s">
        <v>207</v>
      </c>
      <c r="B35" s="20">
        <v>2</v>
      </c>
      <c r="C35" s="20">
        <v>2</v>
      </c>
      <c r="D35" s="2" t="s">
        <v>199</v>
      </c>
    </row>
    <row r="36" spans="1:4" ht="29.25" customHeight="1" x14ac:dyDescent="0.25">
      <c r="A36" s="146" t="s">
        <v>187</v>
      </c>
      <c r="B36" s="147"/>
      <c r="C36" s="147"/>
      <c r="D36" s="147"/>
    </row>
    <row r="37" spans="1:4" ht="30" x14ac:dyDescent="0.25">
      <c r="A37" s="7" t="s">
        <v>226</v>
      </c>
      <c r="B37" s="53">
        <v>1</v>
      </c>
      <c r="C37" s="53">
        <v>1</v>
      </c>
      <c r="D37" s="2" t="s">
        <v>199</v>
      </c>
    </row>
    <row r="38" spans="1:4" ht="18.75" customHeight="1" x14ac:dyDescent="0.25">
      <c r="A38" s="146" t="s">
        <v>303</v>
      </c>
      <c r="B38" s="147"/>
      <c r="C38" s="147"/>
      <c r="D38" s="147"/>
    </row>
    <row r="39" spans="1:4" ht="30" x14ac:dyDescent="0.25">
      <c r="A39" s="2" t="s">
        <v>186</v>
      </c>
      <c r="B39" s="53">
        <v>1</v>
      </c>
      <c r="C39" s="53">
        <v>1</v>
      </c>
      <c r="D39" s="2" t="s">
        <v>199</v>
      </c>
    </row>
    <row r="40" spans="1:4" ht="32.25" customHeight="1" x14ac:dyDescent="0.25">
      <c r="A40" s="146" t="s">
        <v>210</v>
      </c>
      <c r="B40" s="147"/>
      <c r="C40" s="147"/>
      <c r="D40" s="147"/>
    </row>
    <row r="41" spans="1:4" ht="45" x14ac:dyDescent="0.25">
      <c r="A41" s="2" t="s">
        <v>224</v>
      </c>
      <c r="B41" s="65">
        <v>-2</v>
      </c>
      <c r="C41" s="40">
        <v>4</v>
      </c>
      <c r="D41" s="2" t="s">
        <v>199</v>
      </c>
    </row>
  </sheetData>
  <mergeCells count="23">
    <mergeCell ref="A38:D38"/>
    <mergeCell ref="A36:D36"/>
    <mergeCell ref="A40:D40"/>
    <mergeCell ref="A14:D14"/>
    <mergeCell ref="A20:D20"/>
    <mergeCell ref="A22:D22"/>
    <mergeCell ref="A28:D28"/>
    <mergeCell ref="A24:D24"/>
    <mergeCell ref="A30:D30"/>
    <mergeCell ref="A26:D26"/>
    <mergeCell ref="A32:D32"/>
    <mergeCell ref="A34:D34"/>
    <mergeCell ref="A16:D16"/>
    <mergeCell ref="A1:D1"/>
    <mergeCell ref="A18:D18"/>
    <mergeCell ref="A2:A3"/>
    <mergeCell ref="D2:D3"/>
    <mergeCell ref="B2:C2"/>
    <mergeCell ref="A6:D6"/>
    <mergeCell ref="A10:D10"/>
    <mergeCell ref="A4:D4"/>
    <mergeCell ref="A12:D12"/>
    <mergeCell ref="A8:D8"/>
  </mergeCell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2013</vt:lpstr>
      <vt:lpstr>2019</vt:lpstr>
      <vt:lpstr>2020</vt:lpstr>
      <vt:lpstr>Динамика целевых значений 19-20</vt:lpstr>
      <vt:lpstr>Предложения по реализации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2021-11-19T04:56:11Z</dcterms:modified>
</cp:coreProperties>
</file>